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utenlijst" sheetId="1" state="visible" r:id="rId1"/>
    <sheet xmlns:r="http://schemas.openxmlformats.org/officeDocument/2006/relationships" name="Samenvatting" sheetId="2" state="visible" r:id="rId2"/>
    <sheet xmlns:r="http://schemas.openxmlformats.org/officeDocument/2006/relationships" name="Lijsten" sheetId="3" state="visible" r:id="rId3"/>
    <sheet xmlns:r="http://schemas.openxmlformats.org/officeDocument/2006/relationships" name="Instructies" sheetId="4" state="visible" r:id="rId4"/>
  </sheets>
  <definedNames>
    <definedName name="_xlnm._FilterDatabase" localSheetId="0" hidden="1">'Foutenlijst'!$A$1:$S$1</definedName>
  </definedNames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"/>
    <numFmt numFmtId="165" formatCode="DD-MM-YYYY"/>
    <numFmt numFmtId="166" formatCode="€ #,##0.00"/>
    <numFmt numFmtId="167" formatCode="0.0 &quot;dgn&quot;"/>
    <numFmt numFmtId="168" formatCode="0.0%"/>
    <numFmt numFmtId="169" formatCode="0.0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4"/>
    </font>
    <font>
      <name val="Calibri"/>
      <b val="1"/>
      <color rgb="000F766E"/>
      <sz val="10"/>
    </font>
    <font>
      <name val="Calibri"/>
      <b val="1"/>
      <color rgb="000F766E"/>
      <sz val="14"/>
    </font>
    <font>
      <name val="Calibri"/>
      <b val="1"/>
      <color rgb="00FFFFFF"/>
      <sz val="10"/>
    </font>
    <font>
      <name val="Calibri"/>
      <b val="1"/>
      <sz val="10"/>
    </font>
  </fonts>
  <fills count="8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CCFBF1"/>
      </patternFill>
    </fill>
    <fill>
      <patternFill patternType="solid">
        <f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165" fontId="2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 wrapText="1"/>
    </xf>
    <xf numFmtId="165" fontId="2" fillId="4" borderId="1" applyAlignment="1" pivotButton="0" quotePrefix="0" xfId="0">
      <alignment horizontal="center" vertical="center"/>
    </xf>
    <xf numFmtId="3" fontId="2" fillId="3" borderId="1" applyAlignment="1" pivotButton="0" quotePrefix="0" xfId="0">
      <alignment horizontal="center" vertical="center"/>
    </xf>
    <xf numFmtId="166" fontId="2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center" vertical="center"/>
    </xf>
    <xf numFmtId="165" fontId="2" fillId="5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left" vertical="center" wrapText="1"/>
    </xf>
    <xf numFmtId="3" fontId="2" fillId="5" borderId="1" applyAlignment="1" pivotButton="0" quotePrefix="0" xfId="0">
      <alignment horizontal="center" vertical="center"/>
    </xf>
    <xf numFmtId="166" fontId="2" fillId="5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3" fontId="5" fillId="6" borderId="1" applyAlignment="1" pivotButton="0" quotePrefix="0" xfId="0">
      <alignment horizontal="center" vertical="center"/>
    </xf>
    <xf numFmtId="167" fontId="5" fillId="6" borderId="1" applyAlignment="1" pivotButton="0" quotePrefix="0" xfId="0">
      <alignment horizontal="center" vertical="center"/>
    </xf>
    <xf numFmtId="166" fontId="5" fillId="6" borderId="1" applyAlignment="1" pivotButton="0" quotePrefix="0" xfId="0">
      <alignment horizontal="center" vertical="center"/>
    </xf>
    <xf numFmtId="168" fontId="5" fillId="6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2" fillId="5" borderId="1" applyAlignment="1" pivotButton="0" quotePrefix="0" xfId="0">
      <alignment horizontal="left" vertical="center"/>
    </xf>
    <xf numFmtId="166" fontId="2" fillId="3" borderId="1" applyAlignment="1" pivotButton="0" quotePrefix="0" xfId="0">
      <alignment horizontal="right" vertical="center"/>
    </xf>
    <xf numFmtId="169" fontId="2" fillId="3" borderId="1" applyAlignment="1" pivotButton="0" quotePrefix="0" xfId="0">
      <alignment horizontal="center" vertical="center"/>
    </xf>
    <xf numFmtId="166" fontId="2" fillId="5" borderId="1" applyAlignment="1" pivotButton="0" quotePrefix="0" xfId="0">
      <alignment horizontal="right" vertical="center"/>
    </xf>
    <xf numFmtId="169" fontId="2" fillId="5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left" vertical="center"/>
    </xf>
    <xf numFmtId="0" fontId="7" fillId="3" borderId="1" applyAlignment="1" pivotButton="0" quotePrefix="0" xfId="0">
      <alignment horizontal="left" vertical="center"/>
    </xf>
    <xf numFmtId="0" fontId="7" fillId="5" borderId="1" applyAlignment="1" pivotButton="0" quotePrefix="0" xfId="0">
      <alignment horizontal="left" vertical="center"/>
    </xf>
  </cellXfs>
  <cellStyles count="1">
    <cellStyle name="Normal" xfId="0" builtinId="0" hidden="0"/>
  </cellStyles>
  <dxfs count="3">
    <dxf>
      <font>
        <b val="1"/>
        <color rgb="00DC2626"/>
      </font>
      <fill>
        <patternFill patternType="solid">
          <fgColor rgb="00FEE2E2"/>
        </patternFill>
      </fill>
    </dxf>
    <dxf>
      <font>
        <b val="1"/>
        <color rgb="00166534"/>
      </font>
      <fill>
        <patternFill patternType="solid">
          <fgColor rgb="00D1FAE5"/>
        </patternFill>
      </fill>
    </dxf>
    <dxf>
      <font>
        <b val="1"/>
        <color rgb="00854D0E"/>
      </font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Fouten per Categorie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'Samenvatting'!C7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'Samenvatting'!$B$8:$B$12</f>
            </numRef>
          </cat>
          <val>
            <numRef>
              <f>'Samenvatting'!$C$8:$C$12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Aantal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Verdeling Status</a:t>
            </a:r>
          </a:p>
        </rich>
      </tx>
    </title>
    <plotArea>
      <pieChart>
        <varyColors val="1"/>
        <ser>
          <idx val="0"/>
          <order val="0"/>
          <tx>
            <strRef>
              <f>'Samenvatting'!F7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'Samenvatting'!$E$8:$E$11</f>
            </numRef>
          </cat>
          <val>
            <numRef>
              <f>'Samenvatting'!$F$8:$F$11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22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22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S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5" customWidth="1" min="2" max="2"/>
    <col width="15" customWidth="1" min="3" max="3"/>
    <col width="14" customWidth="1" min="4" max="4"/>
    <col width="18" customWidth="1" min="5" max="5"/>
    <col width="18" customWidth="1" min="6" max="6"/>
    <col width="35" customWidth="1" min="7" max="7"/>
    <col width="12" customWidth="1" min="8" max="8"/>
    <col width="14" customWidth="1" min="9" max="9"/>
    <col width="16" customWidth="1" min="10" max="10"/>
    <col width="18" customWidth="1" min="11" max="11"/>
    <col width="14" customWidth="1" min="12" max="12"/>
    <col width="16" customWidth="1" min="13" max="13"/>
    <col width="12" customWidth="1" min="14" max="14"/>
    <col width="18" customWidth="1" min="15" max="15"/>
    <col width="16" customWidth="1" min="16" max="16"/>
    <col width="18" customWidth="1" min="17" max="17"/>
    <col width="30" customWidth="1" min="18" max="18"/>
    <col width="25" customWidth="1" min="19" max="19"/>
  </cols>
  <sheetData>
    <row r="1" ht="22" customHeight="1">
      <c r="A1" s="1" t="inlineStr">
        <is>
          <t>Fout-ID</t>
        </is>
      </c>
      <c r="B1" s="1" t="inlineStr">
        <is>
          <t>Datum melding</t>
        </is>
      </c>
      <c r="C1" s="1" t="inlineStr">
        <is>
          <t>Afdeling</t>
        </is>
      </c>
      <c r="D1" s="1" t="inlineStr">
        <is>
          <t>Locatie</t>
        </is>
      </c>
      <c r="E1" s="1" t="inlineStr">
        <is>
          <t>Melder</t>
        </is>
      </c>
      <c r="F1" s="1" t="inlineStr">
        <is>
          <t>Categorie</t>
        </is>
      </c>
      <c r="G1" s="1" t="inlineStr">
        <is>
          <t>Omschrijving fout</t>
        </is>
      </c>
      <c r="H1" s="1" t="inlineStr">
        <is>
          <t>Ernst</t>
        </is>
      </c>
      <c r="I1" s="1" t="inlineStr">
        <is>
          <t>Prioriteit</t>
        </is>
      </c>
      <c r="J1" s="1" t="inlineStr">
        <is>
          <t>Status</t>
        </is>
      </c>
      <c r="K1" s="1" t="inlineStr">
        <is>
          <t>Verantwoordelijke</t>
        </is>
      </c>
      <c r="L1" s="1" t="inlineStr">
        <is>
          <t>Deadline</t>
        </is>
      </c>
      <c r="M1" s="1" t="inlineStr">
        <is>
          <t>Oplossingsdatum</t>
        </is>
      </c>
      <c r="N1" s="1" t="inlineStr">
        <is>
          <t>Dagen open</t>
        </is>
      </c>
      <c r="O1" s="1" t="inlineStr">
        <is>
          <t>Doorlooptijd (dagen)</t>
        </is>
      </c>
      <c r="P1" s="1" t="inlineStr">
        <is>
          <t>Op tijd opgelost?</t>
        </is>
      </c>
      <c r="Q1" s="1" t="inlineStr">
        <is>
          <t>Herstelkosten (€)</t>
        </is>
      </c>
      <c r="R1" s="1" t="inlineStr">
        <is>
          <t>Preventieve actie</t>
        </is>
      </c>
      <c r="S1" s="1" t="inlineStr">
        <is>
          <t>Opmerkingen</t>
        </is>
      </c>
    </row>
    <row r="2" ht="18" customHeight="1">
      <c r="A2" s="2" t="inlineStr">
        <is>
          <t>F-001</t>
        </is>
      </c>
      <c r="B2" s="3" t="n">
        <v>46025</v>
      </c>
      <c r="C2" s="4" t="inlineStr">
        <is>
          <t>Administratie</t>
        </is>
      </c>
      <c r="D2" s="2" t="inlineStr">
        <is>
          <t>Amsterdam</t>
        </is>
      </c>
      <c r="E2" s="2" t="inlineStr">
        <is>
          <t>Jan de Vries</t>
        </is>
      </c>
      <c r="F2" s="4" t="inlineStr">
        <is>
          <t>Administratieve fout</t>
        </is>
      </c>
      <c r="G2" s="5" t="inlineStr">
        <is>
          <t>Factuur verkeerd geboekt op kostenplaats</t>
        </is>
      </c>
      <c r="H2" s="4" t="inlineStr">
        <is>
          <t>Hoog</t>
        </is>
      </c>
      <c r="I2" s="2">
        <f>VERT.ZOEKEN(H2;Lijsten!$A$3:$B$6;2;0)</f>
        <v/>
      </c>
      <c r="J2" s="4" t="inlineStr">
        <is>
          <t>Open</t>
        </is>
      </c>
      <c r="K2" s="2" t="inlineStr">
        <is>
          <t>Jan de Vries</t>
        </is>
      </c>
      <c r="L2" s="6" t="n">
        <v>46042</v>
      </c>
      <c r="M2" s="4" t="inlineStr"/>
      <c r="N2" s="7">
        <f>ALS(J2="Afgesloten";M2-B2;VANDAAG()-B2)</f>
        <v/>
      </c>
      <c r="O2" s="7">
        <f>ALS(M2="";"";M2-B2)</f>
        <v/>
      </c>
      <c r="P2" s="2">
        <f>ALS(M2="";"";ALS(M2&lt;=L2;"Ja";"Nee"))</f>
        <v/>
      </c>
      <c r="Q2" s="8" t="n">
        <v>125</v>
      </c>
      <c r="R2" s="9" t="inlineStr">
        <is>
          <t>Procedure herzien</t>
        </is>
      </c>
      <c r="S2" s="5" t="inlineStr"/>
    </row>
    <row r="3" ht="18" customHeight="1">
      <c r="A3" s="10" t="inlineStr">
        <is>
          <t>F-002</t>
        </is>
      </c>
      <c r="B3" s="11" t="n">
        <v>46034</v>
      </c>
      <c r="C3" s="4" t="inlineStr">
        <is>
          <t>Klantenservice</t>
        </is>
      </c>
      <c r="D3" s="10" t="inlineStr">
        <is>
          <t>Utrecht</t>
        </is>
      </c>
      <c r="E3" s="10" t="inlineStr">
        <is>
          <t>Sanne Bakker</t>
        </is>
      </c>
      <c r="F3" s="4" t="inlineStr">
        <is>
          <t>Systeemfout</t>
        </is>
      </c>
      <c r="G3" s="12" t="inlineStr">
        <is>
          <t>CRM systeem onbereikbaar door update-fout</t>
        </is>
      </c>
      <c r="H3" s="4" t="inlineStr">
        <is>
          <t>Kritiek</t>
        </is>
      </c>
      <c r="I3" s="10">
        <f>VERT.ZOEKEN(H3;Lijsten!$A$3:$B$6;2;0)</f>
        <v/>
      </c>
      <c r="J3" s="4" t="inlineStr">
        <is>
          <t>In behandeling</t>
        </is>
      </c>
      <c r="K3" s="10" t="inlineStr">
        <is>
          <t>Sanne Bakker</t>
        </is>
      </c>
      <c r="L3" s="6" t="n">
        <v>46047</v>
      </c>
      <c r="M3" s="4" t="inlineStr"/>
      <c r="N3" s="13">
        <f>ALS(J3="Afgesloten";M3-B3;VANDAAG()-B3)</f>
        <v/>
      </c>
      <c r="O3" s="13">
        <f>ALS(M3="";"";M3-B3)</f>
        <v/>
      </c>
      <c r="P3" s="10">
        <f>ALS(M3="";"";ALS(M3&lt;=L3;"Ja";"Nee"))</f>
        <v/>
      </c>
      <c r="Q3" s="14" t="n">
        <v>450</v>
      </c>
      <c r="R3" s="9" t="inlineStr">
        <is>
          <t>Update-procedure aanpassen</t>
        </is>
      </c>
      <c r="S3" s="12" t="inlineStr">
        <is>
          <t>Escalatie naar IT</t>
        </is>
      </c>
    </row>
    <row r="4" ht="18" customHeight="1">
      <c r="A4" s="2" t="inlineStr">
        <is>
          <t>F-003</t>
        </is>
      </c>
      <c r="B4" s="3" t="n">
        <v>46058</v>
      </c>
      <c r="C4" s="4" t="inlineStr">
        <is>
          <t>Logistiek</t>
        </is>
      </c>
      <c r="D4" s="2" t="inlineStr">
        <is>
          <t>Rotterdam</t>
        </is>
      </c>
      <c r="E4" s="2" t="inlineStr">
        <is>
          <t>Lisa Jansen</t>
        </is>
      </c>
      <c r="F4" s="4" t="inlineStr">
        <is>
          <t>Leveringsprobleem</t>
        </is>
      </c>
      <c r="G4" s="5" t="inlineStr">
        <is>
          <t>Pakket afgeleverd op verkeerd adres</t>
        </is>
      </c>
      <c r="H4" s="4" t="inlineStr">
        <is>
          <t>Middel</t>
        </is>
      </c>
      <c r="I4" s="2">
        <f>VERT.ZOEKEN(H4;Lijsten!$A$3:$B$6;2;0)</f>
        <v/>
      </c>
      <c r="J4" s="4" t="inlineStr">
        <is>
          <t>Afgesloten</t>
        </is>
      </c>
      <c r="K4" s="2" t="inlineStr">
        <is>
          <t>Lisa Jansen</t>
        </is>
      </c>
      <c r="L4" s="6" t="n">
        <v>46071</v>
      </c>
      <c r="M4" s="6" t="n">
        <v>46068</v>
      </c>
      <c r="N4" s="7">
        <f>ALS(J4="Afgesloten";M4-B4;VANDAAG()-B4)</f>
        <v/>
      </c>
      <c r="O4" s="7">
        <f>ALS(M4="";"";M4-B4)</f>
        <v/>
      </c>
      <c r="P4" s="2">
        <f>ALS(M4="";"";ALS(M4&lt;=L4;"Ja";"Nee"))</f>
        <v/>
      </c>
      <c r="Q4" s="8" t="n">
        <v>85</v>
      </c>
      <c r="R4" s="9" t="inlineStr">
        <is>
          <t>Adrescontrole invoeren</t>
        </is>
      </c>
      <c r="S4" s="5" t="inlineStr">
        <is>
          <t>Klant gecompenseerd</t>
        </is>
      </c>
    </row>
    <row r="5" ht="18" customHeight="1">
      <c r="A5" s="10" t="inlineStr">
        <is>
          <t>F-004</t>
        </is>
      </c>
      <c r="B5" s="11" t="n">
        <v>46071</v>
      </c>
      <c r="C5" s="4" t="inlineStr">
        <is>
          <t>Operatie</t>
        </is>
      </c>
      <c r="D5" s="10" t="inlineStr">
        <is>
          <t>Eindhoven</t>
        </is>
      </c>
      <c r="E5" s="10" t="inlineStr">
        <is>
          <t>Peter de Boer</t>
        </is>
      </c>
      <c r="F5" s="4" t="inlineStr">
        <is>
          <t>Menselijke fout</t>
        </is>
      </c>
      <c r="G5" s="12" t="inlineStr">
        <is>
          <t>Verkeerd artikel ingepakt bij order #4421</t>
        </is>
      </c>
      <c r="H5" s="4" t="inlineStr">
        <is>
          <t>Laag</t>
        </is>
      </c>
      <c r="I5" s="10">
        <f>VERT.ZOEKEN(H5;Lijsten!$A$3:$B$6;2;0)</f>
        <v/>
      </c>
      <c r="J5" s="4" t="inlineStr">
        <is>
          <t>Afgesloten</t>
        </is>
      </c>
      <c r="K5" s="10" t="inlineStr">
        <is>
          <t>Peter de Boer</t>
        </is>
      </c>
      <c r="L5" s="6" t="n">
        <v>46082</v>
      </c>
      <c r="M5" s="6" t="n">
        <v>46078</v>
      </c>
      <c r="N5" s="13">
        <f>ALS(J5="Afgesloten";M5-B5;VANDAAG()-B5)</f>
        <v/>
      </c>
      <c r="O5" s="13">
        <f>ALS(M5="";"";M5-B5)</f>
        <v/>
      </c>
      <c r="P5" s="10">
        <f>ALS(M5="";"";ALS(M5&lt;=L5;"Ja";"Nee"))</f>
        <v/>
      </c>
      <c r="Q5" s="14" t="n">
        <v>35</v>
      </c>
      <c r="R5" s="9" t="inlineStr">
        <is>
          <t>Dubbele check inpakken</t>
        </is>
      </c>
      <c r="S5" s="12" t="inlineStr"/>
    </row>
    <row r="6" ht="18" customHeight="1">
      <c r="A6" s="2" t="inlineStr">
        <is>
          <t>F-005</t>
        </is>
      </c>
      <c r="B6" s="3" t="n">
        <v>46083</v>
      </c>
      <c r="C6" s="4" t="inlineStr">
        <is>
          <t>Verkoop</t>
        </is>
      </c>
      <c r="D6" s="2" t="inlineStr">
        <is>
          <t>Den Haag</t>
        </is>
      </c>
      <c r="E6" s="2" t="inlineStr">
        <is>
          <t>Fatima El Amrani</t>
        </is>
      </c>
      <c r="F6" s="4" t="inlineStr">
        <is>
          <t>Procesfout</t>
        </is>
      </c>
      <c r="G6" s="5" t="inlineStr">
        <is>
          <t>Offerte verstuurd zonder goedkeuring manager</t>
        </is>
      </c>
      <c r="H6" s="4" t="inlineStr">
        <is>
          <t>Hoog</t>
        </is>
      </c>
      <c r="I6" s="2">
        <f>VERT.ZOEKEN(H6;Lijsten!$A$3:$B$6;2;0)</f>
        <v/>
      </c>
      <c r="J6" s="4" t="inlineStr">
        <is>
          <t>Open</t>
        </is>
      </c>
      <c r="K6" s="2" t="inlineStr">
        <is>
          <t>Fatima El Amrani</t>
        </is>
      </c>
      <c r="L6" s="6" t="n">
        <v>46101</v>
      </c>
      <c r="M6" s="4" t="inlineStr"/>
      <c r="N6" s="7">
        <f>ALS(J6="Afgesloten";M6-B6;VANDAAG()-B6)</f>
        <v/>
      </c>
      <c r="O6" s="7">
        <f>ALS(M6="";"";M6-B6)</f>
        <v/>
      </c>
      <c r="P6" s="2">
        <f>ALS(M6="";"";ALS(M6&lt;=L6;"Ja";"Nee"))</f>
        <v/>
      </c>
      <c r="Q6" s="8" t="n">
        <v>210</v>
      </c>
      <c r="R6" s="9" t="inlineStr">
        <is>
          <t>Goedkeuringsflow instellen</t>
        </is>
      </c>
      <c r="S6" s="5" t="inlineStr"/>
    </row>
    <row r="7" ht="18" customHeight="1">
      <c r="A7" s="10" t="inlineStr">
        <is>
          <t>F-006</t>
        </is>
      </c>
      <c r="B7" s="11" t="n">
        <v>46096</v>
      </c>
      <c r="C7" s="4" t="inlineStr">
        <is>
          <t>Finance</t>
        </is>
      </c>
      <c r="D7" s="10" t="inlineStr">
        <is>
          <t>Haarlem</t>
        </is>
      </c>
      <c r="E7" s="10" t="inlineStr">
        <is>
          <t>Daan Visser</t>
        </is>
      </c>
      <c r="F7" s="4" t="inlineStr">
        <is>
          <t>Administratieve fout</t>
        </is>
      </c>
      <c r="G7" s="12" t="inlineStr">
        <is>
          <t>Dubbele betaling leverancier verwerkt</t>
        </is>
      </c>
      <c r="H7" s="4" t="inlineStr">
        <is>
          <t>Middel</t>
        </is>
      </c>
      <c r="I7" s="10">
        <f>VERT.ZOEKEN(H7;Lijsten!$A$3:$B$6;2;0)</f>
        <v/>
      </c>
      <c r="J7" s="4" t="inlineStr">
        <is>
          <t>Wacht op actie</t>
        </is>
      </c>
      <c r="K7" s="10" t="inlineStr">
        <is>
          <t>Daan Visser</t>
        </is>
      </c>
      <c r="L7" s="6" t="n">
        <v>46113</v>
      </c>
      <c r="M7" s="4" t="inlineStr"/>
      <c r="N7" s="13">
        <f>ALS(J7="Afgesloten";M7-B7;VANDAAG()-B7)</f>
        <v/>
      </c>
      <c r="O7" s="13">
        <f>ALS(M7="";"";M7-B7)</f>
        <v/>
      </c>
      <c r="P7" s="10">
        <f>ALS(M7="";"";ALS(M7&lt;=L7;"Ja";"Nee"))</f>
        <v/>
      </c>
      <c r="Q7" s="14" t="n">
        <v>60</v>
      </c>
      <c r="R7" s="9" t="inlineStr">
        <is>
          <t>Betalingscontrole aanpassen</t>
        </is>
      </c>
      <c r="S7" s="12" t="inlineStr">
        <is>
          <t>Wacht op terugboeking</t>
        </is>
      </c>
    </row>
    <row r="8" ht="18" customHeight="1">
      <c r="A8" s="2" t="inlineStr">
        <is>
          <t>F-007</t>
        </is>
      </c>
      <c r="B8" s="3" t="n">
        <v>46103</v>
      </c>
      <c r="C8" s="4" t="inlineStr">
        <is>
          <t>Klantenservice</t>
        </is>
      </c>
      <c r="D8" s="2" t="inlineStr">
        <is>
          <t>Groningen</t>
        </is>
      </c>
      <c r="E8" s="2" t="inlineStr">
        <is>
          <t>Nina Smit</t>
        </is>
      </c>
      <c r="F8" s="4" t="inlineStr">
        <is>
          <t>Systeemfout</t>
        </is>
      </c>
      <c r="G8" s="5" t="inlineStr">
        <is>
          <t>E-mails niet afgeleverd door spam-filter fout</t>
        </is>
      </c>
      <c r="H8" s="4" t="inlineStr">
        <is>
          <t>Hoog</t>
        </is>
      </c>
      <c r="I8" s="2">
        <f>VERT.ZOEKEN(H8;Lijsten!$A$3:$B$6;2;0)</f>
        <v/>
      </c>
      <c r="J8" s="4" t="inlineStr">
        <is>
          <t>In behandeling</t>
        </is>
      </c>
      <c r="K8" s="2" t="inlineStr">
        <is>
          <t>Nina Smit</t>
        </is>
      </c>
      <c r="L8" s="6" t="n">
        <v>46117</v>
      </c>
      <c r="M8" s="4" t="inlineStr"/>
      <c r="N8" s="7">
        <f>ALS(J8="Afgesloten";M8-B8;VANDAAG()-B8)</f>
        <v/>
      </c>
      <c r="O8" s="7">
        <f>ALS(M8="";"";M8-B8)</f>
        <v/>
      </c>
      <c r="P8" s="2">
        <f>ALS(M8="";"";ALS(M8&lt;=L8;"Ja";"Nee"))</f>
        <v/>
      </c>
      <c r="Q8" s="8" t="n">
        <v>320</v>
      </c>
      <c r="R8" s="9" t="inlineStr">
        <is>
          <t>Spam-filter herconfigureren</t>
        </is>
      </c>
      <c r="S8" s="5" t="inlineStr">
        <is>
          <t>IT melding aangemaakt</t>
        </is>
      </c>
    </row>
    <row r="9" ht="18" customHeight="1">
      <c r="A9" s="10" t="inlineStr">
        <is>
          <t>F-008</t>
        </is>
      </c>
      <c r="B9" s="11" t="n">
        <v>46120</v>
      </c>
      <c r="C9" s="4" t="inlineStr">
        <is>
          <t>Logistiek</t>
        </is>
      </c>
      <c r="D9" s="10" t="inlineStr">
        <is>
          <t>Breda</t>
        </is>
      </c>
      <c r="E9" s="10" t="inlineStr">
        <is>
          <t>Mohamed Ali</t>
        </is>
      </c>
      <c r="F9" s="4" t="inlineStr">
        <is>
          <t>Leveringsprobleem</t>
        </is>
      </c>
      <c r="G9" s="12" t="inlineStr">
        <is>
          <t>Levering vertraagd door ontbrekend vrachtdocument</t>
        </is>
      </c>
      <c r="H9" s="4" t="inlineStr">
        <is>
          <t>Laag</t>
        </is>
      </c>
      <c r="I9" s="10">
        <f>VERT.ZOEKEN(H9;Lijsten!$A$3:$B$6;2;0)</f>
        <v/>
      </c>
      <c r="J9" s="4" t="inlineStr">
        <is>
          <t>Afgesloten</t>
        </is>
      </c>
      <c r="K9" s="10" t="inlineStr">
        <is>
          <t>Mohamed Ali</t>
        </is>
      </c>
      <c r="L9" s="6" t="n">
        <v>46132</v>
      </c>
      <c r="M9" s="6" t="n">
        <v>46129</v>
      </c>
      <c r="N9" s="13">
        <f>ALS(J9="Afgesloten";M9-B9;VANDAAG()-B9)</f>
        <v/>
      </c>
      <c r="O9" s="13">
        <f>ALS(M9="";"";M9-B9)</f>
        <v/>
      </c>
      <c r="P9" s="10">
        <f>ALS(M9="";"";ALS(M9&lt;=L9;"Ja";"Nee"))</f>
        <v/>
      </c>
      <c r="Q9" s="14" t="n">
        <v>40</v>
      </c>
      <c r="R9" s="9" t="inlineStr">
        <is>
          <t>Documentchecklist maken</t>
        </is>
      </c>
      <c r="S9" s="12" t="inlineStr"/>
    </row>
    <row r="10" ht="18" customHeight="1">
      <c r="A10" s="2" t="inlineStr">
        <is>
          <t>F-009</t>
        </is>
      </c>
      <c r="B10" s="3" t="n">
        <v>46133</v>
      </c>
      <c r="C10" s="4" t="inlineStr">
        <is>
          <t>Operatie</t>
        </is>
      </c>
      <c r="D10" s="2" t="inlineStr">
        <is>
          <t>Tilburg</t>
        </is>
      </c>
      <c r="E10" s="2" t="inlineStr">
        <is>
          <t>Emma van Dijk</t>
        </is>
      </c>
      <c r="F10" s="4" t="inlineStr">
        <is>
          <t>Procesfout</t>
        </is>
      </c>
      <c r="G10" s="5" t="inlineStr">
        <is>
          <t>Kwaliteitscontrole overgeslagen bij productie batch</t>
        </is>
      </c>
      <c r="H10" s="4" t="inlineStr">
        <is>
          <t>Kritiek</t>
        </is>
      </c>
      <c r="I10" s="2">
        <f>VERT.ZOEKEN(H10;Lijsten!$A$3:$B$6;2;0)</f>
        <v/>
      </c>
      <c r="J10" s="4" t="inlineStr">
        <is>
          <t>Open</t>
        </is>
      </c>
      <c r="K10" s="2" t="inlineStr">
        <is>
          <t>Emma van Dijk</t>
        </is>
      </c>
      <c r="L10" s="6" t="n">
        <v>46147</v>
      </c>
      <c r="M10" s="4" t="inlineStr"/>
      <c r="N10" s="7">
        <f>ALS(J10="Afgesloten";M10-B10;VANDAAG()-B10)</f>
        <v/>
      </c>
      <c r="O10" s="7">
        <f>ALS(M10="";"";M10-B10)</f>
        <v/>
      </c>
      <c r="P10" s="2">
        <f>ALS(M10="";"";ALS(M10&lt;=L10;"Ja";"Nee"))</f>
        <v/>
      </c>
      <c r="Q10" s="8" t="n">
        <v>980</v>
      </c>
      <c r="R10" s="9" t="inlineStr">
        <is>
          <t>Verplichte QC-stap invoeren</t>
        </is>
      </c>
      <c r="S10" s="5" t="inlineStr">
        <is>
          <t>Klachten ontvangen</t>
        </is>
      </c>
    </row>
    <row r="11" ht="18" customHeight="1">
      <c r="A11" s="10" t="inlineStr">
        <is>
          <t>F-010</t>
        </is>
      </c>
      <c r="B11" s="11" t="n">
        <v>46145</v>
      </c>
      <c r="C11" s="4" t="inlineStr">
        <is>
          <t>Administratie</t>
        </is>
      </c>
      <c r="D11" s="10" t="inlineStr">
        <is>
          <t>Arnhem</t>
        </is>
      </c>
      <c r="E11" s="10" t="inlineStr">
        <is>
          <t>Tom Kok</t>
        </is>
      </c>
      <c r="F11" s="4" t="inlineStr">
        <is>
          <t>Menselijke fout</t>
        </is>
      </c>
      <c r="G11" s="12" t="inlineStr">
        <is>
          <t>Verkeerde datum in contract ingevoerd</t>
        </is>
      </c>
      <c r="H11" s="4" t="inlineStr">
        <is>
          <t>Middel</t>
        </is>
      </c>
      <c r="I11" s="10">
        <f>VERT.ZOEKEN(H11;Lijsten!$A$3:$B$6;2;0)</f>
        <v/>
      </c>
      <c r="J11" s="4" t="inlineStr">
        <is>
          <t>Afgesloten</t>
        </is>
      </c>
      <c r="K11" s="10" t="inlineStr">
        <is>
          <t>Tom Kok</t>
        </is>
      </c>
      <c r="L11" s="6" t="n">
        <v>46162</v>
      </c>
      <c r="M11" s="6" t="n">
        <v>46156</v>
      </c>
      <c r="N11" s="13">
        <f>ALS(J11="Afgesloten";M11-B11;VANDAAG()-B11)</f>
        <v/>
      </c>
      <c r="O11" s="13">
        <f>ALS(M11="";"";M11-B11)</f>
        <v/>
      </c>
      <c r="P11" s="10">
        <f>ALS(M11="";"";ALS(M11&lt;=L11;"Ja";"Nee"))</f>
        <v/>
      </c>
      <c r="Q11" s="14" t="n">
        <v>90</v>
      </c>
      <c r="R11" s="9" t="inlineStr">
        <is>
          <t>Template met validatie</t>
        </is>
      </c>
      <c r="S11" s="12" t="inlineStr"/>
    </row>
  </sheetData>
  <autoFilter ref="A1:S1"/>
  <conditionalFormatting sqref="J2:J200">
    <cfRule type="expression" priority="1" dxfId="0" stopIfTrue="1">
      <formula>J2="Open"</formula>
    </cfRule>
    <cfRule type="expression" priority="2" dxfId="1" stopIfTrue="1">
      <formula>J2="Afgesloten"</formula>
    </cfRule>
    <cfRule type="expression" priority="3" dxfId="2" stopIfTrue="1">
      <formula>J2="In behandeling"</formula>
    </cfRule>
  </conditionalFormatting>
  <dataValidations count="4">
    <dataValidation sqref="H2:H200" showErrorMessage="1" showInputMessage="1" allowBlank="0" type="list">
      <formula1>"Laag,Middel,Hoog,Kritiek"</formula1>
    </dataValidation>
    <dataValidation sqref="J2:J200" showErrorMessage="1" showInputMessage="1" allowBlank="0" type="list">
      <formula1>"Open,In behandeling,Wacht op actie,Afgesloten"</formula1>
    </dataValidation>
    <dataValidation sqref="C2:C200" showErrorMessage="1" showInputMessage="1" allowBlank="0" type="list">
      <formula1>"Administratie,Logistiek,Verkoop,Finance,Klantenservice,Operatie"</formula1>
    </dataValidation>
    <dataValidation sqref="F2:F200" showErrorMessage="1" showInputMessage="1" allowBlank="0" type="list">
      <formula1>"Procesfout,Systeemfout,Menselijke fout,Leveringsprobleem,Administratieve fout"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H2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</cols>
  <sheetData>
    <row r="1" ht="30" customHeight="1">
      <c r="B1" s="15" t="inlineStr">
        <is>
          <t>Samenvatting — Foutenregistratie 2026</t>
        </is>
      </c>
    </row>
    <row r="3" ht="18" customHeight="1">
      <c r="B3" s="16" t="inlineStr">
        <is>
          <t>Totaal fouten</t>
        </is>
      </c>
      <c r="C3" s="16" t="inlineStr">
        <is>
          <t>Aantal open</t>
        </is>
      </c>
      <c r="D3" s="16" t="inlineStr">
        <is>
          <t>Afgesloten</t>
        </is>
      </c>
      <c r="E3" s="16" t="inlineStr">
        <is>
          <t>In behandeling</t>
        </is>
      </c>
      <c r="F3" s="16" t="inlineStr">
        <is>
          <t>Gem. doorlooptijd</t>
        </is>
      </c>
      <c r="G3" s="16" t="inlineStr">
        <is>
          <t>Totale herstelkosten</t>
        </is>
      </c>
      <c r="H3" s="16" t="inlineStr">
        <is>
          <t>% Op tijd opgelost</t>
        </is>
      </c>
    </row>
    <row r="4" ht="28" customHeight="1">
      <c r="B4" s="17">
        <f>AANTAL.ALS(Foutenlijst!A:A;"&lt;&gt;")-1</f>
        <v/>
      </c>
      <c r="C4" s="17">
        <f>AANTAL.ALS(Foutenlijst!J:J;"Open")</f>
        <v/>
      </c>
      <c r="D4" s="17">
        <f>AANTAL.ALS(Foutenlijst!J:J;"Afgesloten")</f>
        <v/>
      </c>
      <c r="E4" s="17">
        <f>AANTAL.ALS(Foutenlijst!J:J;"In behandeling")</f>
        <v/>
      </c>
      <c r="F4" s="18">
        <f>GEMIDDELDE.ALS(Foutenlijst!J2:J200;"Afgesloten";Foutenlijst!O2:O200)</f>
        <v/>
      </c>
      <c r="G4" s="19">
        <f>SOM(Foutenlijst!Q2:Q200)</f>
        <v/>
      </c>
      <c r="H4" s="20">
        <f>AANTAL.ALS(Foutenlijst!P2:P200;"Ja")/AANTAL.ALS(Foutenlijst!P2:P200;"&lt;&gt;")</f>
        <v/>
      </c>
    </row>
    <row r="5" ht="10" customHeight="1"/>
    <row r="6">
      <c r="B6" s="21" t="inlineStr">
        <is>
          <t>Fouten per Categorie</t>
        </is>
      </c>
      <c r="E6" s="21" t="inlineStr">
        <is>
          <t>Fouten per Status</t>
        </is>
      </c>
    </row>
    <row r="7">
      <c r="B7" s="1" t="inlineStr">
        <is>
          <t>Categorie</t>
        </is>
      </c>
      <c r="C7" s="1" t="inlineStr">
        <is>
          <t>Aantal</t>
        </is>
      </c>
      <c r="E7" s="1" t="inlineStr">
        <is>
          <t>Status</t>
        </is>
      </c>
      <c r="F7" s="1" t="inlineStr">
        <is>
          <t>Aantal</t>
        </is>
      </c>
    </row>
    <row r="8">
      <c r="B8" s="22" t="inlineStr">
        <is>
          <t>Procesfout</t>
        </is>
      </c>
      <c r="C8" s="7">
        <f>AANTAL.ALS(Foutenlijst!F:F;"Procesfout")</f>
        <v/>
      </c>
      <c r="E8" s="22" t="inlineStr">
        <is>
          <t>Open</t>
        </is>
      </c>
      <c r="F8" s="7">
        <f>AANTAL.ALS(Foutenlijst!J:J;"Open")</f>
        <v/>
      </c>
    </row>
    <row r="9">
      <c r="B9" s="23" t="inlineStr">
        <is>
          <t>Systeemfout</t>
        </is>
      </c>
      <c r="C9" s="13">
        <f>AANTAL.ALS(Foutenlijst!F:F;"Systeemfout")</f>
        <v/>
      </c>
      <c r="E9" s="23" t="inlineStr">
        <is>
          <t>In behandeling</t>
        </is>
      </c>
      <c r="F9" s="13">
        <f>AANTAL.ALS(Foutenlijst!J:J;"In behandeling")</f>
        <v/>
      </c>
    </row>
    <row r="10">
      <c r="B10" s="22" t="inlineStr">
        <is>
          <t>Menselijke fout</t>
        </is>
      </c>
      <c r="C10" s="7">
        <f>AANTAL.ALS(Foutenlijst!F:F;"Menselijke fout")</f>
        <v/>
      </c>
      <c r="E10" s="22" t="inlineStr">
        <is>
          <t>Wacht op actie</t>
        </is>
      </c>
      <c r="F10" s="7">
        <f>AANTAL.ALS(Foutenlijst!J:J;"Wacht op actie")</f>
        <v/>
      </c>
    </row>
    <row r="11">
      <c r="B11" s="23" t="inlineStr">
        <is>
          <t>Leveringsprobleem</t>
        </is>
      </c>
      <c r="C11" s="13">
        <f>AANTAL.ALS(Foutenlijst!F:F;"Leveringsprobleem")</f>
        <v/>
      </c>
      <c r="E11" s="23" t="inlineStr">
        <is>
          <t>Afgesloten</t>
        </is>
      </c>
      <c r="F11" s="13">
        <f>AANTAL.ALS(Foutenlijst!J:J;"Afgesloten")</f>
        <v/>
      </c>
    </row>
    <row r="12">
      <c r="B12" s="22" t="inlineStr">
        <is>
          <t>Administratieve fout</t>
        </is>
      </c>
      <c r="C12" s="7">
        <f>AANTAL.ALS(Foutenlijst!F:F;"Administratieve fout")</f>
        <v/>
      </c>
    </row>
    <row r="14">
      <c r="B14" s="21" t="inlineStr">
        <is>
          <t>Herstelkosten per Afdeling</t>
        </is>
      </c>
      <c r="E14" s="21" t="inlineStr">
        <is>
          <t>Gem. dagen open per Ernst</t>
        </is>
      </c>
    </row>
    <row r="15">
      <c r="B15" s="1" t="inlineStr">
        <is>
          <t>Afdeling</t>
        </is>
      </c>
      <c r="C15" s="1" t="inlineStr">
        <is>
          <t>Herstelkosten (€)</t>
        </is>
      </c>
      <c r="E15" s="1" t="inlineStr">
        <is>
          <t>Ernst</t>
        </is>
      </c>
      <c r="F15" s="1" t="inlineStr">
        <is>
          <t>Gem. dagen open</t>
        </is>
      </c>
    </row>
    <row r="16">
      <c r="B16" s="22" t="inlineStr">
        <is>
          <t>Administratie</t>
        </is>
      </c>
      <c r="C16" s="24">
        <f>SOM.ALS(Foutenlijst!C:C;"Administratie";Foutenlijst!Q:Q)</f>
        <v/>
      </c>
      <c r="E16" s="22" t="inlineStr">
        <is>
          <t>Laag</t>
        </is>
      </c>
      <c r="F16" s="25">
        <f>GEMIDDELDE.ALS(Foutenlijst!H:H;"Laag";Foutenlijst!N:N)</f>
        <v/>
      </c>
    </row>
    <row r="17">
      <c r="B17" s="23" t="inlineStr">
        <is>
          <t>Logistiek</t>
        </is>
      </c>
      <c r="C17" s="26">
        <f>SOM.ALS(Foutenlijst!C:C;"Logistiek";Foutenlijst!Q:Q)</f>
        <v/>
      </c>
      <c r="E17" s="23" t="inlineStr">
        <is>
          <t>Middel</t>
        </is>
      </c>
      <c r="F17" s="27">
        <f>GEMIDDELDE.ALS(Foutenlijst!H:H;"Middel";Foutenlijst!N:N)</f>
        <v/>
      </c>
    </row>
    <row r="18">
      <c r="B18" s="22" t="inlineStr">
        <is>
          <t>Verkoop</t>
        </is>
      </c>
      <c r="C18" s="24">
        <f>SOM.ALS(Foutenlijst!C:C;"Verkoop";Foutenlijst!Q:Q)</f>
        <v/>
      </c>
      <c r="E18" s="22" t="inlineStr">
        <is>
          <t>Hoog</t>
        </is>
      </c>
      <c r="F18" s="25">
        <f>GEMIDDELDE.ALS(Foutenlijst!H:H;"Hoog";Foutenlijst!N:N)</f>
        <v/>
      </c>
    </row>
    <row r="19">
      <c r="B19" s="23" t="inlineStr">
        <is>
          <t>Finance</t>
        </is>
      </c>
      <c r="C19" s="26">
        <f>SOM.ALS(Foutenlijst!C:C;"Finance";Foutenlijst!Q:Q)</f>
        <v/>
      </c>
      <c r="E19" s="23" t="inlineStr">
        <is>
          <t>Kritiek</t>
        </is>
      </c>
      <c r="F19" s="27">
        <f>GEMIDDELDE.ALS(Foutenlijst!H:H;"Kritiek";Foutenlijst!N:N)</f>
        <v/>
      </c>
    </row>
    <row r="20">
      <c r="B20" s="22" t="inlineStr">
        <is>
          <t>Klantenservice</t>
        </is>
      </c>
      <c r="C20" s="24">
        <f>SOM.ALS(Foutenlijst!C:C;"Klantenservice";Foutenlijst!Q:Q)</f>
        <v/>
      </c>
    </row>
    <row r="21">
      <c r="B21" s="23" t="inlineStr">
        <is>
          <t>Operatie</t>
        </is>
      </c>
      <c r="C21" s="26">
        <f>SOM.ALS(Foutenlijst!C:C;"Operatie";Foutenlijst!Q:Q)</f>
        <v/>
      </c>
    </row>
  </sheetData>
  <mergeCells count="5">
    <mergeCell ref="B1:H1"/>
    <mergeCell ref="B6:D6"/>
    <mergeCell ref="E6:G6"/>
    <mergeCell ref="B14:D14"/>
    <mergeCell ref="E14:G1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8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4" customWidth="1" min="3" max="3"/>
    <col width="22" customWidth="1" min="4" max="4"/>
    <col width="4" customWidth="1" min="5" max="5"/>
    <col width="22" customWidth="1" min="6" max="6"/>
    <col width="4" customWidth="1" min="7" max="7"/>
    <col width="22" customWidth="1" min="8" max="8"/>
  </cols>
  <sheetData>
    <row r="1" ht="20" customHeight="1">
      <c r="A1" s="1" t="inlineStr">
        <is>
          <t>Ernst → Prioriteit</t>
        </is>
      </c>
      <c r="D1" s="1" t="inlineStr">
        <is>
          <t>Categorieën</t>
        </is>
      </c>
      <c r="F1" s="1" t="inlineStr">
        <is>
          <t>Statussen</t>
        </is>
      </c>
      <c r="H1" s="1" t="inlineStr">
        <is>
          <t>Afdelingen</t>
        </is>
      </c>
    </row>
    <row r="2">
      <c r="A2" s="21" t="inlineStr">
        <is>
          <t>Ernst</t>
        </is>
      </c>
      <c r="B2" s="21" t="inlineStr">
        <is>
          <t>Prioriteit</t>
        </is>
      </c>
      <c r="D2" s="21" t="inlineStr">
        <is>
          <t>Categorie</t>
        </is>
      </c>
      <c r="F2" s="21" t="inlineStr">
        <is>
          <t>Status</t>
        </is>
      </c>
      <c r="H2" s="21" t="inlineStr">
        <is>
          <t>Afdeling</t>
        </is>
      </c>
    </row>
    <row r="3">
      <c r="A3" s="2" t="inlineStr">
        <is>
          <t>Laag</t>
        </is>
      </c>
      <c r="B3" s="2" t="inlineStr">
        <is>
          <t>Laag</t>
        </is>
      </c>
      <c r="D3" s="22" t="inlineStr">
        <is>
          <t>Procesfout</t>
        </is>
      </c>
      <c r="F3" s="22" t="inlineStr">
        <is>
          <t>Open</t>
        </is>
      </c>
      <c r="H3" s="22" t="inlineStr">
        <is>
          <t>Administratie</t>
        </is>
      </c>
    </row>
    <row r="4">
      <c r="A4" s="10" t="inlineStr">
        <is>
          <t>Middel</t>
        </is>
      </c>
      <c r="B4" s="10" t="inlineStr">
        <is>
          <t>Gemiddeld</t>
        </is>
      </c>
      <c r="D4" s="23" t="inlineStr">
        <is>
          <t>Systeemfout</t>
        </is>
      </c>
      <c r="F4" s="23" t="inlineStr">
        <is>
          <t>In behandeling</t>
        </is>
      </c>
      <c r="H4" s="23" t="inlineStr">
        <is>
          <t>Logistiek</t>
        </is>
      </c>
    </row>
    <row r="5">
      <c r="A5" s="2" t="inlineStr">
        <is>
          <t>Hoog</t>
        </is>
      </c>
      <c r="B5" s="2" t="inlineStr">
        <is>
          <t>Hoog</t>
        </is>
      </c>
      <c r="D5" s="22" t="inlineStr">
        <is>
          <t>Menselijke fout</t>
        </is>
      </c>
      <c r="F5" s="22" t="inlineStr">
        <is>
          <t>Wacht op actie</t>
        </is>
      </c>
      <c r="H5" s="22" t="inlineStr">
        <is>
          <t>Verkoop</t>
        </is>
      </c>
    </row>
    <row r="6">
      <c r="A6" s="10" t="inlineStr">
        <is>
          <t>Kritiek</t>
        </is>
      </c>
      <c r="B6" s="10" t="inlineStr">
        <is>
          <t>Zeer hoog</t>
        </is>
      </c>
      <c r="D6" s="23" t="inlineStr">
        <is>
          <t>Leveringsprobleem</t>
        </is>
      </c>
      <c r="F6" s="23" t="inlineStr">
        <is>
          <t>Afgesloten</t>
        </is>
      </c>
      <c r="H6" s="23" t="inlineStr">
        <is>
          <t>Finance</t>
        </is>
      </c>
    </row>
    <row r="7">
      <c r="D7" s="22" t="inlineStr">
        <is>
          <t>Administratieve fout</t>
        </is>
      </c>
      <c r="H7" s="22" t="inlineStr">
        <is>
          <t>Klantenservice</t>
        </is>
      </c>
    </row>
    <row r="8">
      <c r="H8" s="23" t="inlineStr">
        <is>
          <t>Operatie</t>
        </is>
      </c>
    </row>
  </sheetData>
  <mergeCells count="4">
    <mergeCell ref="A1:B1"/>
    <mergeCell ref="D1"/>
    <mergeCell ref="F1"/>
    <mergeCell ref="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1:C4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60" customWidth="1" min="3" max="3"/>
    <col width="3" customWidth="1" min="4" max="4"/>
  </cols>
  <sheetData>
    <row r="1" ht="30" customHeight="1">
      <c r="B1" s="15" t="inlineStr">
        <is>
          <t>Instructies — Foutenregistratie Werkboek 2026</t>
        </is>
      </c>
    </row>
    <row r="3" ht="16" customHeight="1">
      <c r="B3" s="28" t="inlineStr">
        <is>
          <t>Overzicht sheets</t>
        </is>
      </c>
    </row>
    <row r="4" ht="20" customHeight="1">
      <c r="B4" s="29" t="inlineStr">
        <is>
          <t>Foutenlijst</t>
        </is>
      </c>
      <c r="C4" s="5" t="inlineStr">
        <is>
          <t>Hoofdsheet voor het registreren van alle fouten/incidenten. Vul hier nieuwe rijen toe.</t>
        </is>
      </c>
    </row>
    <row r="5" ht="20" customHeight="1">
      <c r="B5" s="30" t="inlineStr">
        <is>
          <t>Samenvatting</t>
        </is>
      </c>
      <c r="C5" s="12" t="inlineStr">
        <is>
          <t>Dashboard met kerncijfers en grafieken. Werkt automatisch op basis van Foutenlijst.</t>
        </is>
      </c>
    </row>
    <row r="6" ht="20" customHeight="1">
      <c r="B6" s="29" t="inlineStr">
        <is>
          <t>Lijsten</t>
        </is>
      </c>
      <c r="C6" s="5" t="inlineStr">
        <is>
          <t>Bronlijst voor dropdowns en VERT.ZOEKEN-tabellen. Niet aanpassen tenzij nodig.</t>
        </is>
      </c>
    </row>
    <row r="7" ht="20" customHeight="1">
      <c r="B7" s="30" t="inlineStr">
        <is>
          <t>Instructies</t>
        </is>
      </c>
      <c r="C7" s="12" t="inlineStr">
        <is>
          <t>Dit overzicht met uitleg over het werkboek.</t>
        </is>
      </c>
    </row>
    <row r="8" ht="8" customHeight="1"/>
    <row r="9" ht="16" customHeight="1">
      <c r="B9" s="28" t="inlineStr">
        <is>
          <t>Een fout toevoegen</t>
        </is>
      </c>
    </row>
    <row r="10" ht="20" customHeight="1">
      <c r="B10" s="29" t="inlineStr">
        <is>
          <t>Stap 1</t>
        </is>
      </c>
      <c r="C10" s="5" t="inlineStr">
        <is>
          <t>Ga naar de sheet 'Foutenlijst' en voeg een nieuwe rij toe onder de laatste rij.</t>
        </is>
      </c>
    </row>
    <row r="11" ht="20" customHeight="1">
      <c r="B11" s="30" t="inlineStr">
        <is>
          <t>Stap 2</t>
        </is>
      </c>
      <c r="C11" s="12" t="inlineStr">
        <is>
          <t>Vul Fout-ID in (bijv. F-011), datum melding, afdeling (dropdown), melder en categorie.</t>
        </is>
      </c>
    </row>
    <row r="12" ht="20" customHeight="1">
      <c r="B12" s="29" t="inlineStr">
        <is>
          <t>Stap 3</t>
        </is>
      </c>
      <c r="C12" s="5" t="inlineStr">
        <is>
          <t>Kies Ernst via dropdown (Laag/Middel/Hoog/Kritiek). Prioriteit wordt automatisch ingevuld.</t>
        </is>
      </c>
    </row>
    <row r="13" ht="20" customHeight="1">
      <c r="B13" s="30" t="inlineStr">
        <is>
          <t>Stap 4</t>
        </is>
      </c>
      <c r="C13" s="12" t="inlineStr">
        <is>
          <t>Vul Status in via dropdown. Zodra de fout opgelost is, vul Oplossingsdatum in.</t>
        </is>
      </c>
    </row>
    <row r="14" ht="20" customHeight="1">
      <c r="B14" s="29" t="inlineStr">
        <is>
          <t>Stap 5</t>
        </is>
      </c>
      <c r="C14" s="5" t="inlineStr">
        <is>
          <t>Formules voor Dagen open, Doorlooptijd en Op tijd opgelost worden automatisch berekend.</t>
        </is>
      </c>
    </row>
    <row r="15" ht="8" customHeight="1"/>
    <row r="16" ht="16" customHeight="1">
      <c r="B16" s="28" t="inlineStr">
        <is>
          <t>Status uitleg</t>
        </is>
      </c>
    </row>
    <row r="17" ht="20" customHeight="1">
      <c r="B17" s="30" t="inlineStr">
        <is>
          <t>Open</t>
        </is>
      </c>
      <c r="C17" s="12" t="inlineStr">
        <is>
          <t>Fout is gemeld maar nog niet in behandeling genomen.</t>
        </is>
      </c>
    </row>
    <row r="18" ht="20" customHeight="1">
      <c r="B18" s="29" t="inlineStr">
        <is>
          <t>In behandeling</t>
        </is>
      </c>
      <c r="C18" s="5" t="inlineStr">
        <is>
          <t>Er wordt actief aan de oplossing gewerkt.</t>
        </is>
      </c>
    </row>
    <row r="19" ht="20" customHeight="1">
      <c r="B19" s="30" t="inlineStr">
        <is>
          <t>Wacht op actie</t>
        </is>
      </c>
      <c r="C19" s="12" t="inlineStr">
        <is>
          <t>Oplossing wacht op externe actie of beslissing.</t>
        </is>
      </c>
    </row>
    <row r="20" ht="20" customHeight="1">
      <c r="B20" s="29" t="inlineStr">
        <is>
          <t>Afgesloten</t>
        </is>
      </c>
      <c r="C20" s="5" t="inlineStr">
        <is>
          <t>Fout is opgelost en geverifieerd.</t>
        </is>
      </c>
    </row>
    <row r="21" ht="8" customHeight="1"/>
    <row r="22" ht="16" customHeight="1">
      <c r="B22" s="28" t="inlineStr">
        <is>
          <t>Prioriteit uitleg</t>
        </is>
      </c>
    </row>
    <row r="23" ht="20" customHeight="1">
      <c r="B23" s="30" t="inlineStr">
        <is>
          <t>Laag</t>
        </is>
      </c>
      <c r="C23" s="12" t="inlineStr">
        <is>
          <t>Ernst = Laag. Weinig impact, op te lossen binnen normale planning.</t>
        </is>
      </c>
    </row>
    <row r="24" ht="20" customHeight="1">
      <c r="B24" s="29" t="inlineStr">
        <is>
          <t>Gemiddeld</t>
        </is>
      </c>
      <c r="C24" s="5" t="inlineStr">
        <is>
          <t>Ernst = Middel. Enige impact, binnen 2 weken op te lossen.</t>
        </is>
      </c>
    </row>
    <row r="25" ht="20" customHeight="1">
      <c r="B25" s="30" t="inlineStr">
        <is>
          <t>Hoog</t>
        </is>
      </c>
      <c r="C25" s="12" t="inlineStr">
        <is>
          <t>Ernst = Hoog. Significante impact, binnen 1 week actie vereist.</t>
        </is>
      </c>
    </row>
    <row r="26" ht="20" customHeight="1">
      <c r="B26" s="29" t="inlineStr">
        <is>
          <t>Zeer hoog</t>
        </is>
      </c>
      <c r="C26" s="5" t="inlineStr">
        <is>
          <t>Ernst = Kritiek. Grote impact, direct ingrijpen vereist.</t>
        </is>
      </c>
    </row>
    <row r="27" ht="8" customHeight="1"/>
    <row r="28" ht="16" customHeight="1">
      <c r="B28" s="28" t="inlineStr">
        <is>
          <t>Kleurcodes</t>
        </is>
      </c>
    </row>
    <row r="29" ht="20" customHeight="1">
      <c r="B29" s="30" t="inlineStr">
        <is>
          <t>Geel (invoercellen)</t>
        </is>
      </c>
      <c r="C29" s="12" t="inlineStr">
        <is>
          <t>Lichtgele cellen zijn bedoeld voor handmatige invoer.</t>
        </is>
      </c>
    </row>
    <row r="30" ht="20" customHeight="1">
      <c r="B30" s="29" t="inlineStr">
        <is>
          <t>Rood (status Open)</t>
        </is>
      </c>
      <c r="C30" s="5" t="inlineStr">
        <is>
          <t>Open fouten worden rood gemarkeerd in de Statuskolom.</t>
        </is>
      </c>
    </row>
    <row r="31" ht="20" customHeight="1">
      <c r="B31" s="30" t="inlineStr">
        <is>
          <t>Groen (afgesloten)</t>
        </is>
      </c>
      <c r="C31" s="12" t="inlineStr">
        <is>
          <t>Afgesloten fouten worden groen gemarkeerd in de Statuskolom.</t>
        </is>
      </c>
    </row>
    <row r="32" ht="20" customHeight="1">
      <c r="B32" s="29" t="inlineStr">
        <is>
          <t>Teal kopregel</t>
        </is>
      </c>
      <c r="C32" s="5" t="inlineStr">
        <is>
          <t>Kolomkoppen in donker teal (#0F766E) markeren de structuur van de tabel.</t>
        </is>
      </c>
    </row>
    <row r="33" ht="8" customHeight="1"/>
    <row r="34" ht="16" customHeight="1">
      <c r="B34" s="28" t="inlineStr">
        <is>
          <t>KPI's Samenvatting</t>
        </is>
      </c>
    </row>
    <row r="35" ht="20" customHeight="1">
      <c r="B35" s="30" t="inlineStr">
        <is>
          <t>Totaal fouten</t>
        </is>
      </c>
      <c r="C35" s="12" t="inlineStr">
        <is>
          <t>Totaal aantal geregistreerde fouten in de Foutenlijst.</t>
        </is>
      </c>
    </row>
    <row r="36" ht="20" customHeight="1">
      <c r="B36" s="29" t="inlineStr">
        <is>
          <t>Aantal open</t>
        </is>
      </c>
      <c r="C36" s="5" t="inlineStr">
        <is>
          <t>Fouten met status 'Open'.</t>
        </is>
      </c>
    </row>
    <row r="37" ht="20" customHeight="1">
      <c r="B37" s="30" t="inlineStr">
        <is>
          <t>Afgesloten</t>
        </is>
      </c>
      <c r="C37" s="12" t="inlineStr">
        <is>
          <t>Fouten met status 'Afgesloten'.</t>
        </is>
      </c>
    </row>
    <row r="38" ht="20" customHeight="1">
      <c r="B38" s="29" t="inlineStr">
        <is>
          <t>Gem. doorlooptijd</t>
        </is>
      </c>
      <c r="C38" s="5" t="inlineStr">
        <is>
          <t>Gemiddeld aantal dagen tussen melding en oplossing (alleen afgesloten fouten).</t>
        </is>
      </c>
    </row>
    <row r="39" ht="20" customHeight="1">
      <c r="B39" s="30" t="inlineStr">
        <is>
          <t>Totale herstelkosten</t>
        </is>
      </c>
      <c r="C39" s="12" t="inlineStr">
        <is>
          <t>Som van alle herstelkosten in euro’s.</t>
        </is>
      </c>
    </row>
    <row r="40" ht="20" customHeight="1">
      <c r="B40" s="29" t="inlineStr">
        <is>
          <t>% Op tijd opgelost</t>
        </is>
      </c>
      <c r="C40" s="5" t="inlineStr">
        <is>
          <t>Percentage fouten opgelost vóór de deadline.</t>
        </is>
      </c>
    </row>
    <row r="41" ht="8" customHeight="1"/>
    <row r="42" ht="20" customHeight="1">
      <c r="B42" s="29" t="inlineStr">
        <is>
          <t>Dropdowns</t>
        </is>
      </c>
      <c r="C42" s="5" t="inlineStr">
        <is>
          <t>Afdelingen, Categorieën, Ernst en Status worden gevoed vanuit de sheet 'Lijsten'.</t>
        </is>
      </c>
    </row>
    <row r="43" ht="20" customHeight="1">
      <c r="B43" s="30" t="inlineStr">
        <is>
          <t>VERT.ZOEKEN</t>
        </is>
      </c>
      <c r="C43" s="12" t="inlineStr">
        <is>
          <t>De Prioriteit-kolom gebruikt VERT.ZOEKEN op de Ernst→Prioriteit tabel in 'Lijsten'.</t>
        </is>
      </c>
    </row>
  </sheetData>
  <mergeCells count="7">
    <mergeCell ref="B1:C1"/>
    <mergeCell ref="B3:C3"/>
    <mergeCell ref="B9:C9"/>
    <mergeCell ref="B16:C16"/>
    <mergeCell ref="B22:C22"/>
    <mergeCell ref="B28:C28"/>
    <mergeCell ref="B34:C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2026-05-29T19:39:28Z</dcterms:created>
  <dcterms:modified xmlns:dcterms="http://purl.org/dc/terms/" xmlns:xsi="http://www.w3.org/2001/XMLSchema-instance" xsi:type="dcterms:W3CDTF">2026-05-29T19:39:28Z</dcterms:modified>
</cp:coreProperties>
</file>