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brekenlij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cties" sheetId="3" state="visible" r:id="rId3"/>
  </sheets>
  <definedNames>
    <definedName name="_xlnm._FilterDatabase" localSheetId="0" hidden="1">'Gebrekenlijst'!$A$1:$V$10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-MM-YYYY"/>
    <numFmt numFmtId="166" formatCode="€ #,##0.0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F766E"/>
      <sz val="16"/>
    </font>
    <font>
      <name val="Calibri"/>
      <b val="1"/>
      <sz val="10"/>
    </font>
    <font>
      <name val="Calibri"/>
      <b val="1"/>
      <color rgb="000F766E"/>
      <sz val="14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0F2FE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166" fontId="2" fillId="3" borderId="1" applyAlignment="1" pivotButton="0" quotePrefix="0" xfId="0">
      <alignment horizontal="right" vertical="center"/>
    </xf>
    <xf numFmtId="166" fontId="2" fillId="4" borderId="1" applyAlignment="1" pivotButton="0" quotePrefix="0" xfId="0">
      <alignment horizontal="right" vertical="center"/>
    </xf>
    <xf numFmtId="165" fontId="2" fillId="4" borderId="1" applyAlignment="1" pivotButton="0" quotePrefix="0" xfId="0">
      <alignment horizontal="center" vertical="center"/>
    </xf>
    <xf numFmtId="9" fontId="2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166" fontId="2" fillId="5" borderId="1" applyAlignment="1" pivotButton="0" quotePrefix="0" xfId="0">
      <alignment horizontal="right" vertical="center"/>
    </xf>
    <xf numFmtId="0" fontId="3" fillId="6" borderId="0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right" vertical="center"/>
    </xf>
    <xf numFmtId="0" fontId="5" fillId="6" borderId="0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top" wrapText="1"/>
    </xf>
    <xf numFmtId="0" fontId="1" fillId="7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4" fillId="5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4" fillId="6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4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FFFFFF"/>
        <sz val="10"/>
      </font>
      <fill>
        <patternFill patternType="solid">
          <fgColor rgb="00FB923C"/>
        </patternFill>
      </fill>
    </dxf>
    <dxf>
      <fill>
        <patternFill patternType="solid">
          <fgColor rgb="0022C55E"/>
        </patternFill>
      </fill>
    </dxf>
    <dxf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Gebreken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'Dashboard'!$D$4:$D$10</f>
            </numRef>
          </cat>
          <val>
            <numRef>
              <f>'Dashboard'!$E$4:$E$10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per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'Dashboard'!H3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B923C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'Dashboard'!$G$4:$G$7</f>
            </numRef>
          </cat>
          <val>
            <numRef>
              <f>'Dashboard'!$H$4:$H$7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13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0"/>
  <sheetViews>
    <sheetView showGridLines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22" customWidth="1" min="3" max="3"/>
    <col width="15" customWidth="1" min="4" max="4"/>
    <col width="18" customWidth="1" min="5" max="5"/>
    <col width="20" customWidth="1" min="6" max="6"/>
    <col width="35" customWidth="1" min="7" max="7"/>
    <col width="12" customWidth="1" min="8" max="8"/>
    <col width="20" customWidth="1" min="9" max="9"/>
    <col width="22" customWidth="1" min="10" max="10"/>
    <col width="20" customWidth="1" min="11" max="11"/>
    <col width="18" customWidth="1" min="12" max="12"/>
    <col width="14" customWidth="1" min="13" max="13"/>
    <col width="18" customWidth="1" min="14" max="14"/>
    <col width="20" customWidth="1" min="15" max="15"/>
    <col width="15" customWidth="1" min="16" max="16"/>
    <col width="12" customWidth="1" min="17" max="17"/>
    <col width="10" customWidth="1" min="18" max="18"/>
    <col width="18" customWidth="1" min="19" max="19"/>
    <col width="12" customWidth="1" min="20" max="20"/>
    <col width="16" customWidth="1" min="21" max="21"/>
    <col width="20" customWidth="1" min="22" max="22"/>
  </cols>
  <sheetData>
    <row r="1" ht="32" customHeight="1">
      <c r="A1" s="1" t="inlineStr">
        <is>
          <t>Gebrek-ID</t>
        </is>
      </c>
      <c r="B1" s="1" t="inlineStr">
        <is>
          <t>Meldingsdatum</t>
        </is>
      </c>
      <c r="C1" s="1" t="inlineStr">
        <is>
          <t>Pand</t>
        </is>
      </c>
      <c r="D1" s="1" t="inlineStr">
        <is>
          <t>Plaats</t>
        </is>
      </c>
      <c r="E1" s="1" t="inlineStr">
        <is>
          <t>Ruimte</t>
        </is>
      </c>
      <c r="F1" s="1" t="inlineStr">
        <is>
          <t>Gebrekcategorie</t>
        </is>
      </c>
      <c r="G1" s="1" t="inlineStr">
        <is>
          <t>Omschrijving gebrek</t>
        </is>
      </c>
      <c r="H1" s="1" t="inlineStr">
        <is>
          <t>Prioriteit</t>
        </is>
      </c>
      <c r="I1" s="1" t="inlineStr">
        <is>
          <t>Gemeld door</t>
        </is>
      </c>
      <c r="J1" s="1" t="inlineStr">
        <is>
          <t>Status</t>
        </is>
      </c>
      <c r="K1" s="1" t="inlineStr">
        <is>
          <t>Verantwoordelijke</t>
        </is>
      </c>
      <c r="L1" s="1" t="inlineStr">
        <is>
          <t>Hersteltermijn (dg)</t>
        </is>
      </c>
      <c r="M1" s="1" t="inlineStr">
        <is>
          <t>Vervaldatum</t>
        </is>
      </c>
      <c r="N1" s="1" t="inlineStr">
        <is>
          <t>Herstelkosten (€)</t>
        </is>
      </c>
      <c r="O1" s="1" t="inlineStr">
        <is>
          <t>Werkelijke kosten (€)</t>
        </is>
      </c>
      <c r="P1" s="1" t="inlineStr">
        <is>
          <t>Afgehandeld op</t>
        </is>
      </c>
      <c r="Q1" s="1" t="inlineStr">
        <is>
          <t>Openstaand?</t>
        </is>
      </c>
      <c r="R1" s="1" t="inlineStr">
        <is>
          <t>Te laat?</t>
        </is>
      </c>
      <c r="S1" s="1" t="inlineStr">
        <is>
          <t>Verschil kosten (€)</t>
        </is>
      </c>
      <c r="T1" s="1" t="inlineStr">
        <is>
          <t>BTW-tarief</t>
        </is>
      </c>
      <c r="U1" s="1" t="inlineStr">
        <is>
          <t>BTW-bedrag (€)</t>
        </is>
      </c>
      <c r="V1" s="1" t="inlineStr">
        <is>
          <t>Totaal incl. BTW (€)</t>
        </is>
      </c>
    </row>
    <row r="2" ht="20" customHeight="1">
      <c r="A2" s="2" t="inlineStr">
        <is>
          <t>GB-001</t>
        </is>
      </c>
      <c r="B2" s="3" t="n">
        <v>46032</v>
      </c>
      <c r="C2" s="4" t="inlineStr">
        <is>
          <t>Herengracht 45</t>
        </is>
      </c>
      <c r="D2" s="4" t="inlineStr">
        <is>
          <t>Amsterdam</t>
        </is>
      </c>
      <c r="E2" s="4" t="inlineStr">
        <is>
          <t>Badkamer</t>
        </is>
      </c>
      <c r="F2" s="4" t="inlineStr">
        <is>
          <t>Loodgieterij</t>
        </is>
      </c>
      <c r="G2" s="4" t="inlineStr">
        <is>
          <t>Lekkage onder wastafel, water op vloer</t>
        </is>
      </c>
      <c r="H2" s="5" t="inlineStr">
        <is>
          <t>Kritiek</t>
        </is>
      </c>
      <c r="I2" s="6" t="inlineStr">
        <is>
          <t>Jan de Vries</t>
        </is>
      </c>
      <c r="J2" s="5" t="inlineStr">
        <is>
          <t>Afgesloten</t>
        </is>
      </c>
      <c r="K2" s="6" t="inlineStr">
        <is>
          <t>Tom Bakker</t>
        </is>
      </c>
      <c r="L2" s="5" t="n">
        <v>7</v>
      </c>
      <c r="M2" s="3">
        <f>B2+L2</f>
        <v/>
      </c>
      <c r="N2" s="7" t="n">
        <v>450</v>
      </c>
      <c r="O2" s="8" t="n">
        <v>480</v>
      </c>
      <c r="P2" s="9" t="n">
        <v>46038</v>
      </c>
      <c r="Q2" s="2">
        <f>ALS(J2&lt;&gt;"Afgesloten";"Ja";"Nee")</f>
        <v/>
      </c>
      <c r="R2" s="2">
        <f>ALS(EN(J2&lt;&gt;"Afgesloten";VANDAAG()&gt;M2);"Ja";"Nee")</f>
        <v/>
      </c>
      <c r="S2" s="7">
        <f>O2-N2</f>
        <v/>
      </c>
      <c r="T2" s="10" t="n">
        <v>0.21</v>
      </c>
      <c r="U2" s="7">
        <f>N2*T2</f>
        <v/>
      </c>
      <c r="V2" s="7">
        <f>N2+U2</f>
        <v/>
      </c>
    </row>
    <row r="3" ht="20" customHeight="1">
      <c r="A3" s="11" t="inlineStr">
        <is>
          <t>GB-002</t>
        </is>
      </c>
      <c r="B3" s="12" t="n">
        <v>46044</v>
      </c>
      <c r="C3" s="13" t="inlineStr">
        <is>
          <t>Domtoren 12</t>
        </is>
      </c>
      <c r="D3" s="13" t="inlineStr">
        <is>
          <t>Utrecht</t>
        </is>
      </c>
      <c r="E3" s="13" t="inlineStr">
        <is>
          <t>Woonkamer</t>
        </is>
      </c>
      <c r="F3" s="13" t="inlineStr">
        <is>
          <t>Bouwkundig</t>
        </is>
      </c>
      <c r="G3" s="13" t="inlineStr">
        <is>
          <t>Scheur in binnenmuur, lengte ca. 40 cm</t>
        </is>
      </c>
      <c r="H3" s="5" t="inlineStr">
        <is>
          <t>Hoog</t>
        </is>
      </c>
      <c r="I3" s="6" t="inlineStr">
        <is>
          <t>Sanne Jansen</t>
        </is>
      </c>
      <c r="J3" s="5" t="inlineStr">
        <is>
          <t>In behandeling</t>
        </is>
      </c>
      <c r="K3" s="6" t="inlineStr">
        <is>
          <t>Lisa Vermeer</t>
        </is>
      </c>
      <c r="L3" s="5" t="n">
        <v>14</v>
      </c>
      <c r="M3" s="12">
        <f>B3+L3</f>
        <v/>
      </c>
      <c r="N3" s="14" t="n">
        <v>320</v>
      </c>
      <c r="O3" s="8" t="n">
        <v>310</v>
      </c>
      <c r="P3" s="9" t="n"/>
      <c r="Q3" s="11">
        <f>ALS(J3&lt;&gt;"Afgesloten";"Ja";"Nee")</f>
        <v/>
      </c>
      <c r="R3" s="11">
        <f>ALS(EN(J3&lt;&gt;"Afgesloten";VANDAAG()&gt;M3);"Ja";"Nee")</f>
        <v/>
      </c>
      <c r="S3" s="14">
        <f>O3-N3</f>
        <v/>
      </c>
      <c r="T3" s="10" t="n">
        <v>0.21</v>
      </c>
      <c r="U3" s="14">
        <f>N3*T3</f>
        <v/>
      </c>
      <c r="V3" s="14">
        <f>N3+U3</f>
        <v/>
      </c>
    </row>
    <row r="4" ht="20" customHeight="1">
      <c r="A4" s="2" t="inlineStr">
        <is>
          <t>GB-003</t>
        </is>
      </c>
      <c r="B4" s="3" t="n">
        <v>46058</v>
      </c>
      <c r="C4" s="4" t="inlineStr">
        <is>
          <t>Maaskade 88</t>
        </is>
      </c>
      <c r="D4" s="4" t="inlineStr">
        <is>
          <t>Rotterdam</t>
        </is>
      </c>
      <c r="E4" s="4" t="inlineStr">
        <is>
          <t>Slaapkamer</t>
        </is>
      </c>
      <c r="F4" s="4" t="inlineStr">
        <is>
          <t>Hang &amp; Sluit</t>
        </is>
      </c>
      <c r="G4" s="4" t="inlineStr">
        <is>
          <t>Kapotte raamgreep, raam sluit niet goed</t>
        </is>
      </c>
      <c r="H4" s="5" t="inlineStr">
        <is>
          <t>Laag</t>
        </is>
      </c>
      <c r="I4" s="6" t="inlineStr">
        <is>
          <t>Lisa Bakker</t>
        </is>
      </c>
      <c r="J4" s="5" t="inlineStr">
        <is>
          <t>Nieuw</t>
        </is>
      </c>
      <c r="K4" s="6" t="inlineStr">
        <is>
          <t>Henk de Groot</t>
        </is>
      </c>
      <c r="L4" s="5" t="n">
        <v>10</v>
      </c>
      <c r="M4" s="3">
        <f>B4+L4</f>
        <v/>
      </c>
      <c r="N4" s="7" t="n">
        <v>75</v>
      </c>
      <c r="O4" s="8" t="n">
        <v>0</v>
      </c>
      <c r="P4" s="9" t="n"/>
      <c r="Q4" s="2">
        <f>ALS(J4&lt;&gt;"Afgesloten";"Ja";"Nee")</f>
        <v/>
      </c>
      <c r="R4" s="2">
        <f>ALS(EN(J4&lt;&gt;"Afgesloten";VANDAAG()&gt;M4);"Ja";"Nee")</f>
        <v/>
      </c>
      <c r="S4" s="7">
        <f>O4-N4</f>
        <v/>
      </c>
      <c r="T4" s="10" t="n">
        <v>0.21</v>
      </c>
      <c r="U4" s="7">
        <f>N4*T4</f>
        <v/>
      </c>
      <c r="V4" s="7">
        <f>N4+U4</f>
        <v/>
      </c>
    </row>
    <row r="5" ht="20" customHeight="1">
      <c r="A5" s="11" t="inlineStr">
        <is>
          <t>GB-004</t>
        </is>
      </c>
      <c r="B5" s="12" t="n">
        <v>46067</v>
      </c>
      <c r="C5" s="13" t="inlineStr">
        <is>
          <t>Boschdijk 200</t>
        </is>
      </c>
      <c r="D5" s="13" t="inlineStr">
        <is>
          <t>Eindhoven</t>
        </is>
      </c>
      <c r="E5" s="13" t="inlineStr">
        <is>
          <t>Gang</t>
        </is>
      </c>
      <c r="F5" s="13" t="inlineStr">
        <is>
          <t>Elektra</t>
        </is>
      </c>
      <c r="G5" s="13" t="inlineStr">
        <is>
          <t>Defecte plafondverlichting, 3 spots kapot</t>
        </is>
      </c>
      <c r="H5" s="5" t="inlineStr">
        <is>
          <t>Midden</t>
        </is>
      </c>
      <c r="I5" s="6" t="inlineStr">
        <is>
          <t>Peter de Boer</t>
        </is>
      </c>
      <c r="J5" s="5" t="inlineStr">
        <is>
          <t>Afgesloten</t>
        </is>
      </c>
      <c r="K5" s="6" t="inlineStr">
        <is>
          <t>Tom Bakker</t>
        </is>
      </c>
      <c r="L5" s="5" t="n">
        <v>5</v>
      </c>
      <c r="M5" s="12">
        <f>B5+L5</f>
        <v/>
      </c>
      <c r="N5" s="14" t="n">
        <v>120</v>
      </c>
      <c r="O5" s="8" t="n">
        <v>135</v>
      </c>
      <c r="P5" s="9" t="n">
        <v>46071</v>
      </c>
      <c r="Q5" s="11">
        <f>ALS(J5&lt;&gt;"Afgesloten";"Ja";"Nee")</f>
        <v/>
      </c>
      <c r="R5" s="11">
        <f>ALS(EN(J5&lt;&gt;"Afgesloten";VANDAAG()&gt;M5);"Ja";"Nee")</f>
        <v/>
      </c>
      <c r="S5" s="14">
        <f>O5-N5</f>
        <v/>
      </c>
      <c r="T5" s="10" t="n">
        <v>0.21</v>
      </c>
      <c r="U5" s="14">
        <f>N5*T5</f>
        <v/>
      </c>
      <c r="V5" s="14">
        <f>N5+U5</f>
        <v/>
      </c>
    </row>
    <row r="6" ht="20" customHeight="1">
      <c r="A6" s="2" t="inlineStr">
        <is>
          <t>GB-005</t>
        </is>
      </c>
      <c r="B6" s="3" t="n">
        <v>46084</v>
      </c>
      <c r="C6" s="4" t="inlineStr">
        <is>
          <t>Lange Poten 7</t>
        </is>
      </c>
      <c r="D6" s="4" t="inlineStr">
        <is>
          <t>Den Haag</t>
        </is>
      </c>
      <c r="E6" s="4" t="inlineStr">
        <is>
          <t>Toilet</t>
        </is>
      </c>
      <c r="F6" s="4" t="inlineStr">
        <is>
          <t>Tegelwerk</t>
        </is>
      </c>
      <c r="G6" s="4" t="inlineStr">
        <is>
          <t>Losliggende vloertegel, valgevaar aanwezig</t>
        </is>
      </c>
      <c r="H6" s="5" t="inlineStr">
        <is>
          <t>Hoog</t>
        </is>
      </c>
      <c r="I6" s="6" t="inlineStr">
        <is>
          <t>Nina Visser</t>
        </is>
      </c>
      <c r="J6" s="5" t="inlineStr">
        <is>
          <t>Wacht op onderdelen</t>
        </is>
      </c>
      <c r="K6" s="6" t="inlineStr">
        <is>
          <t>Roos de Wit</t>
        </is>
      </c>
      <c r="L6" s="5" t="n">
        <v>21</v>
      </c>
      <c r="M6" s="3">
        <f>B6+L6</f>
        <v/>
      </c>
      <c r="N6" s="7" t="n">
        <v>200</v>
      </c>
      <c r="O6" s="8" t="n">
        <v>0</v>
      </c>
      <c r="P6" s="9" t="n"/>
      <c r="Q6" s="2">
        <f>ALS(J6&lt;&gt;"Afgesloten";"Ja";"Nee")</f>
        <v/>
      </c>
      <c r="R6" s="2">
        <f>ALS(EN(J6&lt;&gt;"Afgesloten";VANDAAG()&gt;M6);"Ja";"Nee")</f>
        <v/>
      </c>
      <c r="S6" s="7">
        <f>O6-N6</f>
        <v/>
      </c>
      <c r="T6" s="10" t="n">
        <v>0.21</v>
      </c>
      <c r="U6" s="7">
        <f>N6*T6</f>
        <v/>
      </c>
      <c r="V6" s="7">
        <f>N6+U6</f>
        <v/>
      </c>
    </row>
    <row r="7" ht="20" customHeight="1">
      <c r="A7" s="11" t="inlineStr">
        <is>
          <t>GB-006</t>
        </is>
      </c>
      <c r="B7" s="12" t="n">
        <v>46099</v>
      </c>
      <c r="C7" s="13" t="inlineStr">
        <is>
          <t>Zijlweg 55</t>
        </is>
      </c>
      <c r="D7" s="13" t="inlineStr">
        <is>
          <t>Haarlem</t>
        </is>
      </c>
      <c r="E7" s="13" t="inlineStr">
        <is>
          <t>Keuken</t>
        </is>
      </c>
      <c r="F7" s="13" t="inlineStr">
        <is>
          <t>Loodgieterij</t>
        </is>
      </c>
      <c r="G7" s="13" t="inlineStr">
        <is>
          <t>Lekkende mengkraan, constant druppelen</t>
        </is>
      </c>
      <c r="H7" s="5" t="inlineStr">
        <is>
          <t>Midden</t>
        </is>
      </c>
      <c r="I7" s="6" t="inlineStr">
        <is>
          <t>Mark Willems</t>
        </is>
      </c>
      <c r="J7" s="5" t="inlineStr">
        <is>
          <t>In behandeling</t>
        </is>
      </c>
      <c r="K7" s="6" t="inlineStr">
        <is>
          <t>Henk de Groot</t>
        </is>
      </c>
      <c r="L7" s="5" t="n">
        <v>10</v>
      </c>
      <c r="M7" s="12">
        <f>B7+L7</f>
        <v/>
      </c>
      <c r="N7" s="14" t="n">
        <v>95</v>
      </c>
      <c r="O7" s="8" t="n">
        <v>90</v>
      </c>
      <c r="P7" s="9" t="n"/>
      <c r="Q7" s="11">
        <f>ALS(J7&lt;&gt;"Afgesloten";"Ja";"Nee")</f>
        <v/>
      </c>
      <c r="R7" s="11">
        <f>ALS(EN(J7&lt;&gt;"Afgesloten";VANDAAG()&gt;M7);"Ja";"Nee")</f>
        <v/>
      </c>
      <c r="S7" s="14">
        <f>O7-N7</f>
        <v/>
      </c>
      <c r="T7" s="10" t="n">
        <v>0.09</v>
      </c>
      <c r="U7" s="14">
        <f>N7*T7</f>
        <v/>
      </c>
      <c r="V7" s="14">
        <f>N7+U7</f>
        <v/>
      </c>
    </row>
    <row r="8" ht="20" customHeight="1">
      <c r="A8" s="2" t="inlineStr">
        <is>
          <t>GB-007</t>
        </is>
      </c>
      <c r="B8" s="3" t="n">
        <v>46114</v>
      </c>
      <c r="C8" s="4" t="inlineStr">
        <is>
          <t>Ginnekenweg 11</t>
        </is>
      </c>
      <c r="D8" s="4" t="inlineStr">
        <is>
          <t>Breda</t>
        </is>
      </c>
      <c r="E8" s="4" t="inlineStr">
        <is>
          <t>Entree</t>
        </is>
      </c>
      <c r="F8" s="4" t="inlineStr">
        <is>
          <t>Installaties</t>
        </is>
      </c>
      <c r="G8" s="4" t="inlineStr">
        <is>
          <t>Defect intercomsysteem, bellen werkt niet</t>
        </is>
      </c>
      <c r="H8" s="5" t="inlineStr">
        <is>
          <t>Hoog</t>
        </is>
      </c>
      <c r="I8" s="6" t="inlineStr">
        <is>
          <t>Emma Smit</t>
        </is>
      </c>
      <c r="J8" s="5" t="inlineStr">
        <is>
          <t>Nieuw</t>
        </is>
      </c>
      <c r="K8" s="6" t="inlineStr">
        <is>
          <t>Lisa Vermeer</t>
        </is>
      </c>
      <c r="L8" s="5" t="n">
        <v>14</v>
      </c>
      <c r="M8" s="3">
        <f>B8+L8</f>
        <v/>
      </c>
      <c r="N8" s="7" t="n">
        <v>850</v>
      </c>
      <c r="O8" s="8" t="n">
        <v>0</v>
      </c>
      <c r="P8" s="9" t="n"/>
      <c r="Q8" s="2">
        <f>ALS(J8&lt;&gt;"Afgesloten";"Ja";"Nee")</f>
        <v/>
      </c>
      <c r="R8" s="2">
        <f>ALS(EN(J8&lt;&gt;"Afgesloten";VANDAAG()&gt;M8);"Ja";"Nee")</f>
        <v/>
      </c>
      <c r="S8" s="7">
        <f>O8-N8</f>
        <v/>
      </c>
      <c r="T8" s="10" t="n">
        <v>0.21</v>
      </c>
      <c r="U8" s="7">
        <f>N8*T8</f>
        <v/>
      </c>
      <c r="V8" s="7">
        <f>N8+U8</f>
        <v/>
      </c>
    </row>
    <row r="9" ht="20" customHeight="1">
      <c r="A9" s="11" t="inlineStr">
        <is>
          <t>GB-008</t>
        </is>
      </c>
      <c r="B9" s="12" t="n">
        <v>46132</v>
      </c>
      <c r="C9" s="13" t="inlineStr">
        <is>
          <t>Stadsring 101</t>
        </is>
      </c>
      <c r="D9" s="13" t="inlineStr">
        <is>
          <t>Amersfoort</t>
        </is>
      </c>
      <c r="E9" s="13" t="inlineStr">
        <is>
          <t>Kelder</t>
        </is>
      </c>
      <c r="F9" s="13" t="inlineStr">
        <is>
          <t>Vocht &amp; Schimmel</t>
        </is>
      </c>
      <c r="G9" s="13" t="inlineStr">
        <is>
          <t>Schimmelvorming op muur door condensatie</t>
        </is>
      </c>
      <c r="H9" s="5" t="inlineStr">
        <is>
          <t>Kritiek</t>
        </is>
      </c>
      <c r="I9" s="6" t="inlineStr">
        <is>
          <t>Daan Mulder</t>
        </is>
      </c>
      <c r="J9" s="5" t="inlineStr">
        <is>
          <t>In behandeling</t>
        </is>
      </c>
      <c r="K9" s="6" t="inlineStr">
        <is>
          <t>Roos de Wit</t>
        </is>
      </c>
      <c r="L9" s="5" t="n">
        <v>30</v>
      </c>
      <c r="M9" s="12">
        <f>B9+L9</f>
        <v/>
      </c>
      <c r="N9" s="14" t="n">
        <v>1250</v>
      </c>
      <c r="O9" s="8" t="n">
        <v>600</v>
      </c>
      <c r="P9" s="9" t="n"/>
      <c r="Q9" s="11">
        <f>ALS(J9&lt;&gt;"Afgesloten";"Ja";"Nee")</f>
        <v/>
      </c>
      <c r="R9" s="11">
        <f>ALS(EN(J9&lt;&gt;"Afgesloten";VANDAAG()&gt;M9);"Ja";"Nee")</f>
        <v/>
      </c>
      <c r="S9" s="14">
        <f>O9-N9</f>
        <v/>
      </c>
      <c r="T9" s="10" t="n">
        <v>0.21</v>
      </c>
      <c r="U9" s="14">
        <f>N9*T9</f>
        <v/>
      </c>
      <c r="V9" s="14">
        <f>N9+U9</f>
        <v/>
      </c>
    </row>
    <row r="10" ht="20" customHeight="1">
      <c r="A10" s="2" t="inlineStr">
        <is>
          <t>GB-009</t>
        </is>
      </c>
      <c r="B10" s="3" t="n">
        <v>46150</v>
      </c>
      <c r="C10" s="4" t="inlineStr">
        <is>
          <t>Oranjesingel 3</t>
        </is>
      </c>
      <c r="D10" s="4" t="inlineStr">
        <is>
          <t>Nijmegen</t>
        </is>
      </c>
      <c r="E10" s="4" t="inlineStr">
        <is>
          <t>Voordeur</t>
        </is>
      </c>
      <c r="F10" s="4" t="inlineStr">
        <is>
          <t>Hang &amp; Sluit</t>
        </is>
      </c>
      <c r="G10" s="4" t="inlineStr">
        <is>
          <t>Beschadigde deurpost, sluiting onveilig</t>
        </is>
      </c>
      <c r="H10" s="5" t="inlineStr">
        <is>
          <t>Hoog</t>
        </is>
      </c>
      <c r="I10" s="6" t="inlineStr">
        <is>
          <t>Noor Peters</t>
        </is>
      </c>
      <c r="J10" s="5" t="inlineStr">
        <is>
          <t>Wacht op onderdelen</t>
        </is>
      </c>
      <c r="K10" s="6" t="inlineStr">
        <is>
          <t>Tom Bakker</t>
        </is>
      </c>
      <c r="L10" s="5" t="n">
        <v>7</v>
      </c>
      <c r="M10" s="3">
        <f>B10+L10</f>
        <v/>
      </c>
      <c r="N10" s="7" t="n">
        <v>180</v>
      </c>
      <c r="O10" s="8" t="n">
        <v>0</v>
      </c>
      <c r="P10" s="9" t="n"/>
      <c r="Q10" s="2">
        <f>ALS(J10&lt;&gt;"Afgesloten";"Ja";"Nee")</f>
        <v/>
      </c>
      <c r="R10" s="2">
        <f>ALS(EN(J10&lt;&gt;"Afgesloten";VANDAAG()&gt;M10);"Ja";"Nee")</f>
        <v/>
      </c>
      <c r="S10" s="7">
        <f>O10-N10</f>
        <v/>
      </c>
      <c r="T10" s="10" t="n">
        <v>0.09</v>
      </c>
      <c r="U10" s="7">
        <f>N10*T10</f>
        <v/>
      </c>
      <c r="V10" s="7">
        <f>N10+U10</f>
        <v/>
      </c>
    </row>
  </sheetData>
  <autoFilter ref="A1:V10"/>
  <conditionalFormatting sqref="A2:V10">
    <cfRule type="expression" priority="1" dxfId="0" stopIfTrue="0">
      <formula>$R2="Ja"</formula>
    </cfRule>
  </conditionalFormatting>
  <conditionalFormatting sqref="Q2:Q10">
    <cfRule type="expression" priority="2" dxfId="1" stopIfTrue="0">
      <formula>$Q2="Ja"</formula>
    </cfRule>
  </conditionalFormatting>
  <conditionalFormatting sqref="S2:S10">
    <cfRule type="expression" priority="3" dxfId="2" stopIfTrue="0">
      <formula>$S2&gt;0</formula>
    </cfRule>
    <cfRule type="expression" priority="4" dxfId="3" stopIfTrue="0">
      <formula>$S2&lt;0</formula>
    </cfRule>
  </conditionalFormatting>
  <dataValidations count="3">
    <dataValidation sqref="H2:H200" showErrorMessage="1" showInputMessage="1" allowBlank="0" type="list">
      <formula1>"Laag,Midden,Hoog,Kritiek"</formula1>
    </dataValidation>
    <dataValidation sqref="J2:J200" showErrorMessage="1" showInputMessage="1" allowBlank="0" type="list">
      <formula1>"Nieuw,In behandeling,Wacht op onderdelen,Afgesloten"</formula1>
    </dataValidation>
    <dataValidation sqref="T2:T200" showErrorMessage="1" showInputMessage="1" allowBlank="0" type="list">
      <formula1>"0.21,0.09,0"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22" customWidth="1" min="4" max="4"/>
    <col width="12" customWidth="1" min="5" max="5"/>
    <col width="22" customWidth="1" min="7" max="7"/>
    <col width="12" customWidth="1" min="8" max="8"/>
  </cols>
  <sheetData>
    <row r="1" ht="36" customHeight="1">
      <c r="A1" s="15" t="inlineStr">
        <is>
          <t>Dashboard – Gebrekenlijst Overzicht 2026</t>
        </is>
      </c>
    </row>
    <row r="3">
      <c r="A3" s="1" t="inlineStr">
        <is>
          <t>KPI</t>
        </is>
      </c>
      <c r="B3" s="1" t="inlineStr">
        <is>
          <t>Waarde</t>
        </is>
      </c>
      <c r="D3" s="1" t="inlineStr">
        <is>
          <t>Gebrekcategorie</t>
        </is>
      </c>
      <c r="E3" s="1" t="inlineStr">
        <is>
          <t>Aantal</t>
        </is>
      </c>
      <c r="G3" s="1" t="inlineStr">
        <is>
          <t>Status</t>
        </is>
      </c>
      <c r="H3" s="1" t="inlineStr">
        <is>
          <t>Aantal</t>
        </is>
      </c>
    </row>
    <row r="4">
      <c r="A4" s="16" t="inlineStr">
        <is>
          <t>Totaal gebreken</t>
        </is>
      </c>
      <c r="B4" s="17">
        <f>AANTALARG(Gebrekenlijst!A:A)-1</f>
        <v/>
      </c>
      <c r="D4" s="4" t="inlineStr">
        <is>
          <t>Loodgieterij</t>
        </is>
      </c>
      <c r="E4" s="18">
        <f>AANTAL.ALS(Gebrekenlijst!F:F,D4)</f>
        <v/>
      </c>
      <c r="G4" s="4" t="inlineStr">
        <is>
          <t>Nieuw</t>
        </is>
      </c>
      <c r="H4" s="18">
        <f>AANTAL.ALS(Gebrekenlijst!J:J,G4)</f>
        <v/>
      </c>
    </row>
    <row r="5">
      <c r="A5" s="16" t="inlineStr">
        <is>
          <t>Open gebreken</t>
        </is>
      </c>
      <c r="B5" s="17">
        <f>AANTAL.ALS(Gebrekenlijst!Q:Q,"Ja")</f>
        <v/>
      </c>
      <c r="D5" s="13" t="inlineStr">
        <is>
          <t>Bouwkundig</t>
        </is>
      </c>
      <c r="E5" s="19">
        <f>AANTAL.ALS(Gebrekenlijst!F:F,D5)</f>
        <v/>
      </c>
      <c r="G5" s="13" t="inlineStr">
        <is>
          <t>In behandeling</t>
        </is>
      </c>
      <c r="H5" s="19">
        <f>AANTAL.ALS(Gebrekenlijst!J:J,G5)</f>
        <v/>
      </c>
    </row>
    <row r="6">
      <c r="A6" s="16" t="inlineStr">
        <is>
          <t>Te late gebreken</t>
        </is>
      </c>
      <c r="B6" s="17">
        <f>AANTAL.ALS(Gebrekenlijst!R:R,"Ja")</f>
        <v/>
      </c>
      <c r="D6" s="4" t="inlineStr">
        <is>
          <t>Hang &amp; Sluit</t>
        </is>
      </c>
      <c r="E6" s="18">
        <f>AANTAL.ALS(Gebrekenlijst!F:F,D6)</f>
        <v/>
      </c>
      <c r="G6" s="4" t="inlineStr">
        <is>
          <t>Wacht op onderdelen</t>
        </is>
      </c>
      <c r="H6" s="18">
        <f>AANTAL.ALS(Gebrekenlijst!J:J,G6)</f>
        <v/>
      </c>
    </row>
    <row r="7">
      <c r="A7" s="16" t="inlineStr">
        <is>
          <t>Gem. herstelkosten (€)</t>
        </is>
      </c>
      <c r="B7" s="20">
        <f>GEMIDDELDE(Gebrekenlijst!N2:N200)</f>
        <v/>
      </c>
      <c r="D7" s="13" t="inlineStr">
        <is>
          <t>Elektra</t>
        </is>
      </c>
      <c r="E7" s="19">
        <f>AANTAL.ALS(Gebrekenlijst!F:F,D7)</f>
        <v/>
      </c>
      <c r="G7" s="13" t="inlineStr">
        <is>
          <t>Afgesloten</t>
        </is>
      </c>
      <c r="H7" s="19">
        <f>AANTAL.ALS(Gebrekenlijst!J:J,G7)</f>
        <v/>
      </c>
    </row>
    <row r="8">
      <c r="A8" s="16" t="inlineStr">
        <is>
          <t>Totale kosten incl. BTW</t>
        </is>
      </c>
      <c r="B8" s="20">
        <f>SOM(Gebrekenlijst!V2:V200)</f>
        <v/>
      </c>
      <c r="D8" s="4" t="inlineStr">
        <is>
          <t>Tegelwerk</t>
        </is>
      </c>
      <c r="E8" s="18">
        <f>AANTAL.ALS(Gebrekenlijst!F:F,D8)</f>
        <v/>
      </c>
    </row>
    <row r="9">
      <c r="A9" s="16" t="inlineStr">
        <is>
          <t>Kritieke gebreken</t>
        </is>
      </c>
      <c r="B9" s="17">
        <f>AANTAL.ALS(Gebrekenlijst!H:H,"Kritiek")</f>
        <v/>
      </c>
      <c r="D9" s="13" t="inlineStr">
        <is>
          <t>Installaties</t>
        </is>
      </c>
      <c r="E9" s="19">
        <f>AANTAL.ALS(Gebrekenlijst!F:F,D9)</f>
        <v/>
      </c>
    </row>
    <row r="10">
      <c r="A10" s="16" t="inlineStr">
        <is>
          <t>Hoge prioriteit</t>
        </is>
      </c>
      <c r="B10" s="17">
        <f>AANTAL.ALS(Gebrekenlijst!H:H,"Hoog")</f>
        <v/>
      </c>
      <c r="D10" s="4" t="inlineStr">
        <is>
          <t>Vocht &amp; Schimmel</t>
        </is>
      </c>
      <c r="E10" s="18">
        <f>AANTAL.ALS(Gebrekenlijst!F:F,D10)</f>
        <v/>
      </c>
    </row>
    <row r="11">
      <c r="A11" s="16" t="inlineStr">
        <is>
          <t>Midden prioriteit</t>
        </is>
      </c>
      <c r="B11" s="17">
        <f>AANTAL.ALS(Gebrekenlijst!H:H,"Midden")</f>
        <v/>
      </c>
    </row>
    <row r="12">
      <c r="A12" s="16" t="inlineStr">
        <is>
          <t>Lage prioriteit</t>
        </is>
      </c>
      <c r="B12" s="17">
        <f>AANTAL.ALS(Gebrekenlijst!H:H,"Laag")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80" customWidth="1" min="2" max="2"/>
    <col width="5" customWidth="1" min="3" max="3"/>
    <col width="5" customWidth="1" min="4" max="4"/>
  </cols>
  <sheetData>
    <row r="1" ht="32" customHeight="1">
      <c r="A1" s="21" t="inlineStr">
        <is>
          <t>Instructies – Gebrekenlijst Werkboek</t>
        </is>
      </c>
    </row>
    <row r="2" ht="22" customHeight="1">
      <c r="A2" s="22" t="inlineStr"/>
      <c r="B2" s="22" t="inlineStr"/>
    </row>
    <row r="3" ht="22" customHeight="1">
      <c r="A3" s="23" t="inlineStr">
        <is>
          <t>1. OVERZICHT</t>
        </is>
      </c>
      <c r="B3" s="23" t="inlineStr"/>
    </row>
    <row r="4" ht="22" customHeight="1">
      <c r="A4" s="24" t="inlineStr">
        <is>
          <t>Doel</t>
        </is>
      </c>
      <c r="B4" s="25" t="inlineStr">
        <is>
          <t>Dit werkboek is bedoeld voor vastgoedbeheerders, VvE's en facilitair beheerders om gebreken structureel te registreren, op te volgen en te rapporteren.</t>
        </is>
      </c>
    </row>
    <row r="5" ht="22" customHeight="1">
      <c r="A5" s="22" t="inlineStr"/>
      <c r="B5" s="22" t="inlineStr"/>
    </row>
    <row r="6" ht="22" customHeight="1">
      <c r="A6" s="23" t="inlineStr">
        <is>
          <t>2. NIEUW GEBREK TOEVOEGEN</t>
        </is>
      </c>
      <c r="B6" s="23" t="inlineStr"/>
    </row>
    <row r="7" ht="22" customHeight="1">
      <c r="A7" s="26" t="inlineStr">
        <is>
          <t>Stap 1</t>
        </is>
      </c>
      <c r="B7" s="27" t="inlineStr">
        <is>
          <t>Ga naar het tabblad 'Gebrekenlijst' en vul een nieuwe rij in onder de laatste invoer.</t>
        </is>
      </c>
    </row>
    <row r="8" ht="22" customHeight="1">
      <c r="A8" s="24" t="inlineStr">
        <is>
          <t>Stap 2</t>
        </is>
      </c>
      <c r="B8" s="25" t="inlineStr">
        <is>
          <t>Vul minimaal in: Gebrek-ID, Meldingsdatum, Pand, Plaats, Ruimte, Categorie, Omschrijving, Prioriteit, Gemeld door, Status en Hersteltermijn.</t>
        </is>
      </c>
    </row>
    <row r="9" ht="22" customHeight="1">
      <c r="A9" s="26" t="inlineStr">
        <is>
          <t>Stap 3</t>
        </is>
      </c>
      <c r="B9" s="27" t="inlineStr">
        <is>
          <t>De Vervaldatum (kolom M), Openstaand? (Q), Te laat? (R), Verschil kosten (S), BTW-bedrag (U) en Totaal incl. BTW (V) worden automatisch berekend via formules.</t>
        </is>
      </c>
    </row>
    <row r="10" ht="22" customHeight="1">
      <c r="A10" s="24" t="inlineStr">
        <is>
          <t>Stap 4</t>
        </is>
      </c>
      <c r="B10" s="25" t="inlineStr">
        <is>
          <t>Gebruik de gele (lichtgele) cellen als invoervelden. Witte cellen bevatten formules — verander deze niet.</t>
        </is>
      </c>
    </row>
    <row r="11" ht="22" customHeight="1">
      <c r="A11" s="22" t="inlineStr"/>
      <c r="B11" s="22" t="inlineStr"/>
    </row>
    <row r="12" ht="22" customHeight="1">
      <c r="A12" s="23" t="inlineStr">
        <is>
          <t>3. PRIORITEITEN</t>
        </is>
      </c>
      <c r="B12" s="23" t="inlineStr"/>
    </row>
    <row r="13" ht="22" customHeight="1">
      <c r="A13" s="28" t="inlineStr">
        <is>
          <t>Laag</t>
        </is>
      </c>
      <c r="B13" s="27" t="inlineStr">
        <is>
          <t>Kan worden opgepakt bij eerstvolgende onderhoudssessie. Geen urgentie.</t>
        </is>
      </c>
    </row>
    <row r="14" ht="22" customHeight="1">
      <c r="A14" s="28" t="inlineStr">
        <is>
          <t>Midden</t>
        </is>
      </c>
      <c r="B14" s="25" t="inlineStr">
        <is>
          <t>Dient binnen 2-4 weken te worden verholpen. Hinder aanwezig.</t>
        </is>
      </c>
    </row>
    <row r="15" ht="22" customHeight="1">
      <c r="A15" s="28" t="inlineStr">
        <is>
          <t>Hoog</t>
        </is>
      </c>
      <c r="B15" s="27" t="inlineStr">
        <is>
          <t>Moet binnen 1 week worden opgelost. Risico voor bewoners of bezoekers.</t>
        </is>
      </c>
    </row>
    <row r="16" ht="22" customHeight="1">
      <c r="A16" s="28" t="inlineStr">
        <is>
          <t>Kritiek</t>
        </is>
      </c>
      <c r="B16" s="25" t="inlineStr">
        <is>
          <t>Onmiddellijke actie vereist. Veiligheids- of waterrisico aanwezig.</t>
        </is>
      </c>
    </row>
    <row r="17" ht="22" customHeight="1">
      <c r="A17" s="22" t="inlineStr"/>
      <c r="B17" s="22" t="inlineStr"/>
    </row>
    <row r="18" ht="22" customHeight="1">
      <c r="A18" s="23" t="inlineStr">
        <is>
          <t>4. STATUSWAARDEN</t>
        </is>
      </c>
      <c r="B18" s="23" t="inlineStr"/>
    </row>
    <row r="19" ht="22" customHeight="1">
      <c r="A19" s="28" t="inlineStr">
        <is>
          <t>Nieuw</t>
        </is>
      </c>
      <c r="B19" s="27" t="inlineStr">
        <is>
          <t>Het gebrek is zojuist gemeld en nog niet opgepakt.</t>
        </is>
      </c>
    </row>
    <row r="20" ht="22" customHeight="1">
      <c r="A20" s="28" t="inlineStr">
        <is>
          <t>In behandeling</t>
        </is>
      </c>
      <c r="B20" s="25" t="inlineStr">
        <is>
          <t>Een verantwoordelijke is aangewezen en het herstel is gestart.</t>
        </is>
      </c>
    </row>
    <row r="21" ht="22" customHeight="1">
      <c r="A21" s="28" t="inlineStr">
        <is>
          <t>Wacht op onderdelen</t>
        </is>
      </c>
      <c r="B21" s="27" t="inlineStr">
        <is>
          <t>Het herstel wacht op levering van onderdelen of materialen.</t>
        </is>
      </c>
    </row>
    <row r="22" ht="22" customHeight="1">
      <c r="A22" s="28" t="inlineStr">
        <is>
          <t>Afgesloten</t>
        </is>
      </c>
      <c r="B22" s="25" t="inlineStr">
        <is>
          <t>Het gebrek is volledig verholpen en gecontroleerd.</t>
        </is>
      </c>
    </row>
    <row r="23" ht="22" customHeight="1">
      <c r="A23" s="22" t="inlineStr"/>
      <c r="B23" s="22" t="inlineStr"/>
    </row>
    <row r="24" ht="22" customHeight="1">
      <c r="A24" s="23" t="inlineStr">
        <is>
          <t>5. FORMULES UITLEG</t>
        </is>
      </c>
      <c r="B24" s="23" t="inlineStr"/>
    </row>
    <row r="25" ht="22" customHeight="1">
      <c r="A25" s="26" t="inlineStr">
        <is>
          <t>Vervaldatum</t>
        </is>
      </c>
      <c r="B25" s="27">
        <f> Meldingsdatum + Hersteltermijn (in dagen). Wordt automatisch berekend.</f>
        <v/>
      </c>
    </row>
    <row r="26" ht="22" customHeight="1">
      <c r="A26" s="24" t="inlineStr">
        <is>
          <t>Openstaand?</t>
        </is>
      </c>
      <c r="B26" s="25">
        <f> 'Ja' als Status niet 'Afgesloten' is, anders 'Nee'.</f>
        <v/>
      </c>
    </row>
    <row r="27" ht="22" customHeight="1">
      <c r="A27" s="26" t="inlineStr">
        <is>
          <t>Te laat?</t>
        </is>
      </c>
      <c r="B27" s="27">
        <f> 'Ja' als het gebrek nog open staat EN de Vervaldatum al verstreken is.</f>
        <v/>
      </c>
    </row>
    <row r="28" ht="22" customHeight="1">
      <c r="A28" s="24" t="inlineStr">
        <is>
          <t>Verschil kosten</t>
        </is>
      </c>
      <c r="B28" s="25">
        <f> Werkelijke kosten minus Herstelkosten (begroting). Groen = meerkosten, rood = besparingen.</f>
        <v/>
      </c>
    </row>
    <row r="29" ht="22" customHeight="1">
      <c r="A29" s="26" t="inlineStr">
        <is>
          <t>BTW-bedrag</t>
        </is>
      </c>
      <c r="B29" s="27">
        <f> Herstelkosten × BTW-tarief (21%, 9% of 0%).</f>
        <v/>
      </c>
    </row>
    <row r="30" ht="22" customHeight="1">
      <c r="A30" s="24" t="inlineStr">
        <is>
          <t>Totaal incl. BTW</t>
        </is>
      </c>
      <c r="B30" s="25">
        <f> Herstelkosten + BTW-bedrag.</f>
        <v/>
      </c>
    </row>
    <row r="31" ht="22" customHeight="1">
      <c r="A31" s="22" t="inlineStr"/>
      <c r="B31" s="22" t="inlineStr"/>
    </row>
    <row r="32" ht="22" customHeight="1">
      <c r="A32" s="23" t="inlineStr">
        <is>
          <t>6. KLEURCODERING</t>
        </is>
      </c>
      <c r="B32" s="23" t="inlineStr"/>
    </row>
    <row r="33" ht="22" customHeight="1">
      <c r="A33" s="26" t="inlineStr">
        <is>
          <t>Rood (gehele rij)</t>
        </is>
      </c>
      <c r="B33" s="27" t="inlineStr">
        <is>
          <t>Het gebrek is 'Te laat' — de deadline is verstreken zonder oplossing. Actie vereist!</t>
        </is>
      </c>
    </row>
    <row r="34" ht="22" customHeight="1">
      <c r="A34" s="24" t="inlineStr">
        <is>
          <t>Oranje (kolom Q)</t>
        </is>
      </c>
      <c r="B34" s="25" t="inlineStr">
        <is>
          <t>Het gebrek staat open (Openstaand? = Ja). Houd dit in de gaten.</t>
        </is>
      </c>
    </row>
    <row r="35" ht="22" customHeight="1">
      <c r="A35" s="26" t="inlineStr">
        <is>
          <t>Groen (kolom S)</t>
        </is>
      </c>
      <c r="B35" s="27" t="inlineStr">
        <is>
          <t>De werkelijke kosten overtreffen de begroting (meerkosten).</t>
        </is>
      </c>
    </row>
    <row r="36" ht="22" customHeight="1">
      <c r="A36" s="24" t="inlineStr">
        <is>
          <t>Rood (kolom S)</t>
        </is>
      </c>
      <c r="B36" s="25" t="inlineStr">
        <is>
          <t>De werkelijke kosten zijn lager dan de begroting (onderschrijding of niet ingevuld).</t>
        </is>
      </c>
    </row>
    <row r="37" ht="22" customHeight="1">
      <c r="A37" s="22" t="inlineStr"/>
      <c r="B37" s="22" t="inlineStr"/>
    </row>
    <row r="38" ht="22" customHeight="1">
      <c r="A38" s="23" t="inlineStr">
        <is>
          <t>7. DASHBOARD</t>
        </is>
      </c>
      <c r="B38" s="23" t="inlineStr"/>
    </row>
    <row r="39" ht="22" customHeight="1">
      <c r="A39" s="26" t="inlineStr">
        <is>
          <t>KPI's</t>
        </is>
      </c>
      <c r="B39" s="27" t="inlineStr">
        <is>
          <t>Het Dashboard toont automatisch het totaal, open en te late gebreken, gemiddelde kosten en kostentotalen.</t>
        </is>
      </c>
    </row>
    <row r="40" ht="22" customHeight="1">
      <c r="A40" s="24" t="inlineStr">
        <is>
          <t>Grafieken</t>
        </is>
      </c>
      <c r="B40" s="25" t="inlineStr">
        <is>
          <t>Staafdiagram toont gebreken per categorie; Taartdiagram toont verdeling per status.</t>
        </is>
      </c>
    </row>
    <row r="41" ht="22" customHeight="1">
      <c r="A41" s="26" t="inlineStr">
        <is>
          <t>Tip</t>
        </is>
      </c>
      <c r="B41" s="27" t="inlineStr">
        <is>
          <t>Verversen: druk op Ctrl+Alt+F9 om alle formules opnieuw te berekenen na het toevoegen van rijen.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2026-05-29T19:35:18Z</dcterms:created>
  <dcterms:modified xmlns:dcterms="http://purl.org/dc/terms/" xmlns:xsi="http://www.w3.org/2001/XMLSchema-instance" xsi:type="dcterms:W3CDTF">2026-05-29T19:35:18Z</dcterms:modified>
</cp:coreProperties>
</file>